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90" windowWidth="20955" windowHeight="9975"/>
  </bookViews>
  <sheets>
    <sheet name="stopień realizacji" sheetId="1" r:id="rId1"/>
  </sheets>
  <externalReferences>
    <externalReference r:id="rId2"/>
  </externalReferences>
  <definedNames>
    <definedName name="_xlnm.Print_Area" localSheetId="0">'stopień realizacji'!$A$1:$F$24</definedName>
    <definedName name="_xlnm.Print_Titles" localSheetId="0">'stopień realizacji'!$6:$7</definedName>
  </definedNames>
  <calcPr calcId="144525"/>
</workbook>
</file>

<file path=xl/calcChain.xml><?xml version="1.0" encoding="utf-8"?>
<calcChain xmlns="http://schemas.openxmlformats.org/spreadsheetml/2006/main">
  <c r="E23" i="1"/>
  <c r="D23"/>
  <c r="E22"/>
  <c r="F22" s="1"/>
  <c r="D22"/>
  <c r="E21"/>
  <c r="D21"/>
  <c r="E20"/>
  <c r="F20" s="1"/>
  <c r="D20"/>
  <c r="E19"/>
  <c r="D19"/>
  <c r="E18"/>
  <c r="F18" s="1"/>
  <c r="D18"/>
  <c r="E17"/>
  <c r="D17"/>
  <c r="E16"/>
  <c r="F16" s="1"/>
  <c r="D16"/>
  <c r="E15"/>
  <c r="D15"/>
  <c r="E14"/>
  <c r="F14" s="1"/>
  <c r="D14"/>
  <c r="E13"/>
  <c r="D13"/>
  <c r="E12"/>
  <c r="F12" s="1"/>
  <c r="D12"/>
  <c r="E11"/>
  <c r="D11"/>
  <c r="E10"/>
  <c r="F10" s="1"/>
  <c r="D10"/>
  <c r="E9"/>
  <c r="D9"/>
  <c r="E8"/>
  <c r="E24" s="1"/>
  <c r="D8"/>
  <c r="D24" l="1"/>
  <c r="F9"/>
  <c r="F11"/>
  <c r="F13"/>
  <c r="F15"/>
  <c r="F17"/>
  <c r="F19"/>
  <c r="F21"/>
  <c r="F23"/>
  <c r="F24"/>
  <c r="F8"/>
</calcChain>
</file>

<file path=xl/sharedStrings.xml><?xml version="1.0" encoding="utf-8"?>
<sst xmlns="http://schemas.openxmlformats.org/spreadsheetml/2006/main" count="60" uniqueCount="56">
  <si>
    <t>Nazwa programów wieloletnich</t>
  </si>
  <si>
    <t>Okres realizacji</t>
  </si>
  <si>
    <t xml:space="preserve">Łączne nakłady finansowe </t>
  </si>
  <si>
    <t xml:space="preserve">Wykonanie 
od początku okresu realizacji do 31.12.2012 r. </t>
  </si>
  <si>
    <t>% zaawansowania (poz. 5/4)</t>
  </si>
  <si>
    <t>4</t>
  </si>
  <si>
    <t>6</t>
  </si>
  <si>
    <t>1.</t>
  </si>
  <si>
    <t>INTERREG IV C</t>
  </si>
  <si>
    <t>2010-2012</t>
  </si>
  <si>
    <t>2.</t>
  </si>
  <si>
    <t>PO RYBY 2007-2013</t>
  </si>
  <si>
    <t>2010-2013</t>
  </si>
  <si>
    <t>3.</t>
  </si>
  <si>
    <t>Program Rozwoju Obszarów Wiejskich 2007-2013</t>
  </si>
  <si>
    <t>2007-2015</t>
  </si>
  <si>
    <t>4.</t>
  </si>
  <si>
    <t>Program Operacyjny Kapitał Ludzki</t>
  </si>
  <si>
    <t>5.</t>
  </si>
  <si>
    <t>Program Operacyjny Pomoc Techniczna</t>
  </si>
  <si>
    <t>2009-2015</t>
  </si>
  <si>
    <t>6.</t>
  </si>
  <si>
    <t>Regionalny Program Operacyjny Warmia i Mazury 2007-2013</t>
  </si>
  <si>
    <t>7.</t>
  </si>
  <si>
    <t>Program Operacyjny Rozwój Polski Wschodniej 2007-2013</t>
  </si>
  <si>
    <t>2010-2014</t>
  </si>
  <si>
    <t>8.</t>
  </si>
  <si>
    <t>Program Współpracy Transgranicznej Litwa-Polska 2007-2013</t>
  </si>
  <si>
    <t>2008-2015</t>
  </si>
  <si>
    <t>9.</t>
  </si>
  <si>
    <t>Program Współpracy Transgranicznej Litwa-Polska-Rosja na lata 2007-2013</t>
  </si>
  <si>
    <t>10.</t>
  </si>
  <si>
    <t>Program Współpracy Transnarodowej Region Morza Bałtyckiego 2007-2013</t>
  </si>
  <si>
    <t>2009-2012</t>
  </si>
  <si>
    <t>11.</t>
  </si>
  <si>
    <t>Program Współpracy Transgranicznej Południowy Bałtyk 2007-2013</t>
  </si>
  <si>
    <t>2009-2013</t>
  </si>
  <si>
    <t>12.</t>
  </si>
  <si>
    <t xml:space="preserve"> LIFE+</t>
  </si>
  <si>
    <t>2011-2014</t>
  </si>
  <si>
    <t>13.</t>
  </si>
  <si>
    <t>Program Operacyjny Infrastruktura i Środowisko 2007-2013</t>
  </si>
  <si>
    <t>2011-2012</t>
  </si>
  <si>
    <t>14.</t>
  </si>
  <si>
    <t>Program Operacyjny Innowacyjna Gospodarka</t>
  </si>
  <si>
    <t>2011-2015</t>
  </si>
  <si>
    <t>15.</t>
  </si>
  <si>
    <t>Fundusz wsparcia Inicjatyw Lokalnych, Międzyregionalnych i Transgranicznych w Euroregionie Niemen</t>
  </si>
  <si>
    <t>16.</t>
  </si>
  <si>
    <t>Mechanizm Finansowy Europejskiego Obszaru Gospodarczego oraz Norweski Mechanizm Finansowy</t>
  </si>
  <si>
    <t>2012-2015</t>
  </si>
  <si>
    <t>Stopień zaawansowania realizacji programów wieloletnich Województwa Warmińsko-Mazurskiego</t>
  </si>
  <si>
    <t>Tabela Nr 10</t>
  </si>
  <si>
    <t>Ogółem</t>
  </si>
  <si>
    <t>Lp.</t>
  </si>
  <si>
    <t>w zł</t>
  </si>
</sst>
</file>

<file path=xl/styles.xml><?xml version="1.0" encoding="utf-8"?>
<styleSheet xmlns="http://schemas.openxmlformats.org/spreadsheetml/2006/main">
  <fonts count="5"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rgb="FF00B050"/>
      <name val="Times New Roman"/>
      <family val="1"/>
      <charset val="238"/>
    </font>
    <font>
      <sz val="10"/>
      <color rgb="FF00B05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wrapText="1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/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3" fontId="2" fillId="2" borderId="2" xfId="0" applyNumberFormat="1" applyFont="1" applyFill="1" applyBorder="1" applyAlignment="1">
      <alignment horizontal="right" vertical="center" wrapText="1"/>
    </xf>
    <xf numFmtId="10" fontId="2" fillId="2" borderId="2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2" fillId="2" borderId="3" xfId="0" applyFont="1" applyFill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right" vertical="center" wrapText="1"/>
    </xf>
    <xf numFmtId="0" fontId="3" fillId="2" borderId="0" xfId="0" applyFont="1" applyFill="1"/>
    <xf numFmtId="0" fontId="3" fillId="2" borderId="3" xfId="0" applyFont="1" applyFill="1" applyBorder="1" applyAlignment="1">
      <alignment horizontal="right" vertical="center" wrapText="1"/>
    </xf>
    <xf numFmtId="3" fontId="3" fillId="2" borderId="3" xfId="0" applyNumberFormat="1" applyFont="1" applyFill="1" applyBorder="1" applyAlignment="1">
      <alignment horizontal="right" vertical="center" wrapText="1"/>
    </xf>
    <xf numFmtId="10" fontId="3" fillId="2" borderId="2" xfId="0" applyNumberFormat="1" applyFont="1" applyFill="1" applyBorder="1" applyAlignment="1">
      <alignment horizontal="right" vertical="center"/>
    </xf>
    <xf numFmtId="3" fontId="1" fillId="2" borderId="0" xfId="0" applyNumberFormat="1" applyFont="1" applyFill="1"/>
    <xf numFmtId="3" fontId="1" fillId="2" borderId="0" xfId="0" applyNumberFormat="1" applyFont="1" applyFill="1" applyAlignment="1">
      <alignment wrapText="1"/>
    </xf>
    <xf numFmtId="3" fontId="1" fillId="2" borderId="0" xfId="0" applyNumberFormat="1" applyFont="1" applyFill="1" applyAlignment="1">
      <alignment horizontal="right" wrapText="1"/>
    </xf>
    <xf numFmtId="0" fontId="1" fillId="2" borderId="0" xfId="0" applyFont="1" applyFill="1" applyAlignment="1">
      <alignment horizontal="right" wrapText="1"/>
    </xf>
    <xf numFmtId="3" fontId="2" fillId="2" borderId="0" xfId="0" applyNumberFormat="1" applyFont="1" applyFill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.golon/Moje%20dokumenty/ROK/Rok%202012/Wykonanie/Roczne/Tab%20Nr%2014%20st.real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la Dep"/>
      <sheetName val="Wieloletnie"/>
    </sheetNames>
    <sheetDataSet>
      <sheetData sheetId="0"/>
      <sheetData sheetId="1">
        <row r="4">
          <cell r="D4">
            <v>100128090</v>
          </cell>
        </row>
        <row r="5">
          <cell r="D5">
            <v>155357</v>
          </cell>
        </row>
        <row r="6">
          <cell r="D6">
            <v>1421166</v>
          </cell>
        </row>
        <row r="7">
          <cell r="D7">
            <v>3794543</v>
          </cell>
        </row>
        <row r="8">
          <cell r="D8">
            <v>16395383</v>
          </cell>
        </row>
        <row r="9">
          <cell r="D9">
            <v>36690747</v>
          </cell>
        </row>
        <row r="10">
          <cell r="C10">
            <v>48557759</v>
          </cell>
        </row>
        <row r="11">
          <cell r="C11">
            <v>10826200</v>
          </cell>
        </row>
        <row r="12">
          <cell r="C12">
            <v>55711000</v>
          </cell>
        </row>
        <row r="13">
          <cell r="C13">
            <v>12088000</v>
          </cell>
        </row>
        <row r="14">
          <cell r="D14">
            <v>332605997</v>
          </cell>
        </row>
        <row r="15">
          <cell r="D15">
            <v>1893348</v>
          </cell>
        </row>
        <row r="16">
          <cell r="D16">
            <v>54837452</v>
          </cell>
        </row>
        <row r="17">
          <cell r="D17">
            <v>159851907</v>
          </cell>
        </row>
        <row r="18">
          <cell r="D18">
            <v>39557306</v>
          </cell>
        </row>
        <row r="19">
          <cell r="D19">
            <v>39067683</v>
          </cell>
        </row>
        <row r="20">
          <cell r="C20">
            <v>47233490</v>
          </cell>
        </row>
        <row r="21">
          <cell r="C21">
            <v>59919123</v>
          </cell>
        </row>
        <row r="22">
          <cell r="C22">
            <v>39846519</v>
          </cell>
        </row>
        <row r="23">
          <cell r="C23">
            <v>23812358</v>
          </cell>
        </row>
        <row r="24">
          <cell r="D24">
            <v>653122541</v>
          </cell>
        </row>
        <row r="25">
          <cell r="D25">
            <v>3713393</v>
          </cell>
        </row>
        <row r="26">
          <cell r="D26">
            <v>10252413</v>
          </cell>
        </row>
        <row r="27">
          <cell r="D27">
            <v>253226311</v>
          </cell>
        </row>
        <row r="28">
          <cell r="D28">
            <v>70001742</v>
          </cell>
        </row>
        <row r="29">
          <cell r="D29">
            <v>110113997</v>
          </cell>
        </row>
        <row r="30">
          <cell r="C30">
            <v>213896801</v>
          </cell>
        </row>
        <row r="31">
          <cell r="C31">
            <v>612972813</v>
          </cell>
        </row>
        <row r="32">
          <cell r="C32">
            <v>299231045</v>
          </cell>
        </row>
        <row r="33">
          <cell r="C33">
            <v>66090595</v>
          </cell>
        </row>
        <row r="34">
          <cell r="D34">
            <v>1500124</v>
          </cell>
        </row>
        <row r="37">
          <cell r="D37">
            <v>258833</v>
          </cell>
        </row>
        <row r="38">
          <cell r="D38">
            <v>463239</v>
          </cell>
        </row>
        <row r="39">
          <cell r="D39">
            <v>346453</v>
          </cell>
        </row>
        <row r="40">
          <cell r="C40">
            <v>553276</v>
          </cell>
        </row>
        <row r="41">
          <cell r="C41">
            <v>851130</v>
          </cell>
        </row>
        <row r="42">
          <cell r="C42">
            <v>881521</v>
          </cell>
        </row>
        <row r="43">
          <cell r="C43">
            <v>456023</v>
          </cell>
        </row>
        <row r="44">
          <cell r="D44">
            <v>334225</v>
          </cell>
        </row>
        <row r="46">
          <cell r="D46">
            <v>45989</v>
          </cell>
        </row>
        <row r="47">
          <cell r="D47">
            <v>68852</v>
          </cell>
        </row>
        <row r="48">
          <cell r="D48">
            <v>75162</v>
          </cell>
        </row>
        <row r="49">
          <cell r="D49">
            <v>81672</v>
          </cell>
        </row>
        <row r="50">
          <cell r="C50">
            <v>113340</v>
          </cell>
        </row>
        <row r="51">
          <cell r="C51">
            <v>228260</v>
          </cell>
        </row>
        <row r="52">
          <cell r="C52">
            <v>145742</v>
          </cell>
        </row>
        <row r="53">
          <cell r="C53">
            <v>83820</v>
          </cell>
        </row>
        <row r="54">
          <cell r="D54">
            <v>487547</v>
          </cell>
        </row>
        <row r="57">
          <cell r="D57">
            <v>26547</v>
          </cell>
        </row>
        <row r="58">
          <cell r="D58">
            <v>142542</v>
          </cell>
        </row>
        <row r="59">
          <cell r="D59">
            <v>149394</v>
          </cell>
        </row>
        <row r="60">
          <cell r="C60">
            <v>320995</v>
          </cell>
        </row>
        <row r="64">
          <cell r="D64">
            <v>356177</v>
          </cell>
        </row>
        <row r="68">
          <cell r="D68">
            <v>109286</v>
          </cell>
        </row>
        <row r="69">
          <cell r="D69">
            <v>82937</v>
          </cell>
        </row>
        <row r="70">
          <cell r="C70">
            <v>264595</v>
          </cell>
        </row>
        <row r="74">
          <cell r="D74">
            <v>699277</v>
          </cell>
        </row>
        <row r="78">
          <cell r="D78">
            <v>68900</v>
          </cell>
        </row>
        <row r="79">
          <cell r="D79">
            <v>40464</v>
          </cell>
        </row>
        <row r="80">
          <cell r="C80">
            <v>625263</v>
          </cell>
        </row>
        <row r="81">
          <cell r="C81">
            <v>2560664</v>
          </cell>
        </row>
        <row r="82">
          <cell r="C82">
            <v>2072468</v>
          </cell>
        </row>
        <row r="84">
          <cell r="D84">
            <v>560108</v>
          </cell>
        </row>
        <row r="87">
          <cell r="D87">
            <v>1232</v>
          </cell>
        </row>
        <row r="88">
          <cell r="D88">
            <v>25348</v>
          </cell>
        </row>
        <row r="89">
          <cell r="D89">
            <v>172344</v>
          </cell>
        </row>
        <row r="90">
          <cell r="C90">
            <v>448251</v>
          </cell>
        </row>
        <row r="91">
          <cell r="C91">
            <v>508403</v>
          </cell>
        </row>
        <row r="94">
          <cell r="D94">
            <v>2337880</v>
          </cell>
        </row>
        <row r="98">
          <cell r="D98">
            <v>72464</v>
          </cell>
        </row>
        <row r="99">
          <cell r="D99">
            <v>339692</v>
          </cell>
        </row>
        <row r="100">
          <cell r="C100">
            <v>6790702</v>
          </cell>
        </row>
        <row r="101">
          <cell r="C101">
            <v>154006425</v>
          </cell>
        </row>
        <row r="102">
          <cell r="C102">
            <v>115861480</v>
          </cell>
        </row>
        <row r="124">
          <cell r="D124">
            <v>1216146</v>
          </cell>
        </row>
        <row r="128">
          <cell r="D128">
            <v>234587</v>
          </cell>
        </row>
        <row r="129">
          <cell r="D129">
            <v>377662</v>
          </cell>
        </row>
        <row r="130">
          <cell r="C130">
            <v>875000</v>
          </cell>
        </row>
        <row r="131">
          <cell r="C131">
            <v>1034000</v>
          </cell>
        </row>
        <row r="144">
          <cell r="D144">
            <v>281076</v>
          </cell>
        </row>
        <row r="149">
          <cell r="D149">
            <v>120013</v>
          </cell>
        </row>
        <row r="150">
          <cell r="C150">
            <v>252742</v>
          </cell>
        </row>
        <row r="151">
          <cell r="C151">
            <v>397824</v>
          </cell>
        </row>
        <row r="152">
          <cell r="C152">
            <v>154490</v>
          </cell>
        </row>
        <row r="154">
          <cell r="D154">
            <v>31253</v>
          </cell>
        </row>
        <row r="159">
          <cell r="C159">
            <v>14987</v>
          </cell>
        </row>
        <row r="164">
          <cell r="D164">
            <v>34444197</v>
          </cell>
        </row>
        <row r="169">
          <cell r="D169">
            <v>12355071</v>
          </cell>
        </row>
        <row r="170">
          <cell r="C170">
            <v>22697619</v>
          </cell>
        </row>
        <row r="174">
          <cell r="D174">
            <v>192341</v>
          </cell>
        </row>
        <row r="190">
          <cell r="C190">
            <v>185366</v>
          </cell>
          <cell r="D190">
            <v>185366</v>
          </cell>
        </row>
        <row r="191">
          <cell r="C191">
            <v>2160750</v>
          </cell>
        </row>
        <row r="192">
          <cell r="C192">
            <v>3205200</v>
          </cell>
        </row>
        <row r="193">
          <cell r="C193">
            <v>1308684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5"/>
  <sheetViews>
    <sheetView tabSelected="1" view="pageBreakPreview" zoomScaleNormal="100" workbookViewId="0">
      <selection activeCell="J13" sqref="J13"/>
    </sheetView>
  </sheetViews>
  <sheetFormatPr defaultRowHeight="12.75"/>
  <cols>
    <col min="1" max="1" width="4.140625" style="1" customWidth="1"/>
    <col min="2" max="2" width="72" style="2" customWidth="1"/>
    <col min="3" max="3" width="9.5703125" style="2" customWidth="1"/>
    <col min="4" max="4" width="15.7109375" style="1" customWidth="1"/>
    <col min="5" max="5" width="16.85546875" style="1" customWidth="1"/>
    <col min="6" max="6" width="16.42578125" style="1" customWidth="1"/>
    <col min="7" max="16384" width="9.140625" style="1"/>
  </cols>
  <sheetData>
    <row r="1" spans="1:6" ht="13.5" customHeight="1">
      <c r="E1" s="3" t="s">
        <v>52</v>
      </c>
    </row>
    <row r="2" spans="1:6" s="4" customFormat="1" ht="12.75" customHeight="1"/>
    <row r="3" spans="1:6">
      <c r="B3" s="5"/>
      <c r="C3" s="5"/>
      <c r="D3" s="5"/>
      <c r="E3" s="5"/>
    </row>
    <row r="4" spans="1:6">
      <c r="A4" s="6" t="s">
        <v>51</v>
      </c>
      <c r="B4" s="6"/>
      <c r="C4" s="6"/>
      <c r="D4" s="6"/>
      <c r="E4" s="6"/>
      <c r="F4" s="6"/>
    </row>
    <row r="5" spans="1:6" ht="26.25" customHeight="1">
      <c r="B5" s="7"/>
      <c r="C5" s="7"/>
      <c r="D5" s="8"/>
      <c r="E5" s="8"/>
      <c r="F5" s="1" t="s">
        <v>55</v>
      </c>
    </row>
    <row r="6" spans="1:6" s="11" customFormat="1" ht="60" customHeight="1">
      <c r="A6" s="9" t="s">
        <v>54</v>
      </c>
      <c r="B6" s="10" t="s">
        <v>0</v>
      </c>
      <c r="C6" s="10" t="s">
        <v>1</v>
      </c>
      <c r="D6" s="10" t="s">
        <v>2</v>
      </c>
      <c r="E6" s="9" t="s">
        <v>3</v>
      </c>
      <c r="F6" s="9" t="s">
        <v>4</v>
      </c>
    </row>
    <row r="7" spans="1:6" s="14" customFormat="1" ht="6.75" customHeight="1">
      <c r="A7" s="12">
        <v>1</v>
      </c>
      <c r="B7" s="12">
        <v>2</v>
      </c>
      <c r="C7" s="12">
        <v>3</v>
      </c>
      <c r="D7" s="13" t="s">
        <v>5</v>
      </c>
      <c r="E7" s="12">
        <v>5</v>
      </c>
      <c r="F7" s="13" t="s">
        <v>6</v>
      </c>
    </row>
    <row r="8" spans="1:6" s="19" customFormat="1" ht="23.25" customHeight="1">
      <c r="A8" s="15" t="s">
        <v>7</v>
      </c>
      <c r="B8" s="16" t="s">
        <v>8</v>
      </c>
      <c r="C8" s="15" t="s">
        <v>9</v>
      </c>
      <c r="D8" s="17">
        <f>SUM([1]Wieloletnie!D68:D69,[1]Wieloletnie!C70)</f>
        <v>456818</v>
      </c>
      <c r="E8" s="17">
        <f>[1]Wieloletnie!D64</f>
        <v>356177</v>
      </c>
      <c r="F8" s="18">
        <f t="shared" ref="F8:F24" si="0">E8/D8</f>
        <v>0.77969125559850971</v>
      </c>
    </row>
    <row r="9" spans="1:6" s="19" customFormat="1" ht="23.25" customHeight="1">
      <c r="A9" s="15" t="s">
        <v>10</v>
      </c>
      <c r="B9" s="16" t="s">
        <v>11</v>
      </c>
      <c r="C9" s="15" t="s">
        <v>12</v>
      </c>
      <c r="D9" s="17">
        <f>SUM([1]Wieloletnie!D128:D129,[1]Wieloletnie!C130:C131)</f>
        <v>2521249</v>
      </c>
      <c r="E9" s="17">
        <f>[1]Wieloletnie!D124</f>
        <v>1216146</v>
      </c>
      <c r="F9" s="18">
        <f t="shared" si="0"/>
        <v>0.48235854530829758</v>
      </c>
    </row>
    <row r="10" spans="1:6" s="19" customFormat="1" ht="23.25" customHeight="1">
      <c r="A10" s="15" t="s">
        <v>13</v>
      </c>
      <c r="B10" s="16" t="s">
        <v>14</v>
      </c>
      <c r="C10" s="15" t="s">
        <v>15</v>
      </c>
      <c r="D10" s="17">
        <f>SUM([1]Wieloletnie!D5:D9,[1]Wieloletnie!C10:C13)</f>
        <v>185640155</v>
      </c>
      <c r="E10" s="17">
        <f>[1]Wieloletnie!D4</f>
        <v>100128090</v>
      </c>
      <c r="F10" s="18">
        <f t="shared" si="0"/>
        <v>0.53936655030265412</v>
      </c>
    </row>
    <row r="11" spans="1:6" s="19" customFormat="1" ht="23.25" customHeight="1">
      <c r="A11" s="15" t="s">
        <v>16</v>
      </c>
      <c r="B11" s="16" t="s">
        <v>17</v>
      </c>
      <c r="C11" s="15" t="s">
        <v>15</v>
      </c>
      <c r="D11" s="17">
        <f>SUM([1]Wieloletnie!D15:D19,[1]Wieloletnie!C20:C23)</f>
        <v>466019186</v>
      </c>
      <c r="E11" s="17">
        <f>[1]Wieloletnie!D14</f>
        <v>332605997</v>
      </c>
      <c r="F11" s="18">
        <f t="shared" si="0"/>
        <v>0.71371738973854182</v>
      </c>
    </row>
    <row r="12" spans="1:6" s="19" customFormat="1" ht="23.25" customHeight="1">
      <c r="A12" s="15" t="s">
        <v>18</v>
      </c>
      <c r="B12" s="16" t="s">
        <v>19</v>
      </c>
      <c r="C12" s="15" t="s">
        <v>20</v>
      </c>
      <c r="D12" s="17">
        <f>SUM([1]Wieloletnie!D37:D39,[1]Wieloletnie!C40:C43)</f>
        <v>3810475</v>
      </c>
      <c r="E12" s="17">
        <f>[1]Wieloletnie!D34</f>
        <v>1500124</v>
      </c>
      <c r="F12" s="18">
        <f t="shared" si="0"/>
        <v>0.39368425196333789</v>
      </c>
    </row>
    <row r="13" spans="1:6" s="19" customFormat="1" ht="23.25" customHeight="1">
      <c r="A13" s="15" t="s">
        <v>21</v>
      </c>
      <c r="B13" s="16" t="s">
        <v>22</v>
      </c>
      <c r="C13" s="15" t="s">
        <v>15</v>
      </c>
      <c r="D13" s="17">
        <f>SUM([1]Wieloletnie!D25:D29,[1]Wieloletnie!C30:C33)</f>
        <v>1639499110</v>
      </c>
      <c r="E13" s="17">
        <f>[1]Wieloletnie!D24</f>
        <v>653122541</v>
      </c>
      <c r="F13" s="18">
        <f t="shared" si="0"/>
        <v>0.39836712140697655</v>
      </c>
    </row>
    <row r="14" spans="1:6" s="19" customFormat="1" ht="23.25" customHeight="1">
      <c r="A14" s="15" t="s">
        <v>23</v>
      </c>
      <c r="B14" s="16" t="s">
        <v>24</v>
      </c>
      <c r="C14" s="15" t="s">
        <v>25</v>
      </c>
      <c r="D14" s="17">
        <f>SUM([1]Wieloletnie!D98:D99,[1]Wieloletnie!C100:C102)</f>
        <v>277070763</v>
      </c>
      <c r="E14" s="17">
        <f>[1]Wieloletnie!D94</f>
        <v>2337880</v>
      </c>
      <c r="F14" s="18">
        <f t="shared" si="0"/>
        <v>8.4378444505889636E-3</v>
      </c>
    </row>
    <row r="15" spans="1:6" s="19" customFormat="1" ht="23.25" customHeight="1">
      <c r="A15" s="15" t="s">
        <v>26</v>
      </c>
      <c r="B15" s="16" t="s">
        <v>27</v>
      </c>
      <c r="C15" s="15" t="s">
        <v>28</v>
      </c>
      <c r="D15" s="17">
        <f>SUM([1]Wieloletnie!D46:D49,[1]Wieloletnie!C50:C53)</f>
        <v>842837</v>
      </c>
      <c r="E15" s="17">
        <f>[1]Wieloletnie!D44</f>
        <v>334225</v>
      </c>
      <c r="F15" s="18">
        <f t="shared" si="0"/>
        <v>0.39654761240904229</v>
      </c>
    </row>
    <row r="16" spans="1:6" s="19" customFormat="1" ht="27" customHeight="1">
      <c r="A16" s="15" t="s">
        <v>29</v>
      </c>
      <c r="B16" s="16" t="s">
        <v>30</v>
      </c>
      <c r="C16" s="15" t="s">
        <v>25</v>
      </c>
      <c r="D16" s="17">
        <f>SUM([1]Wieloletnie!D78:D79,[1]Wieloletnie!C80:C82)</f>
        <v>5367759</v>
      </c>
      <c r="E16" s="17">
        <f>[1]Wieloletnie!D74</f>
        <v>699277</v>
      </c>
      <c r="F16" s="18">
        <f t="shared" si="0"/>
        <v>0.13027354618566148</v>
      </c>
    </row>
    <row r="17" spans="1:6" s="19" customFormat="1" ht="27" customHeight="1">
      <c r="A17" s="15" t="s">
        <v>31</v>
      </c>
      <c r="B17" s="16" t="s">
        <v>32</v>
      </c>
      <c r="C17" s="15" t="s">
        <v>33</v>
      </c>
      <c r="D17" s="17">
        <f>SUM([1]Wieloletnie!D57:D59,[1]Wieloletnie!C60)</f>
        <v>639478</v>
      </c>
      <c r="E17" s="17">
        <f>[1]Wieloletnie!D54</f>
        <v>487547</v>
      </c>
      <c r="F17" s="18">
        <f t="shared" si="0"/>
        <v>0.76241403144439679</v>
      </c>
    </row>
    <row r="18" spans="1:6" s="19" customFormat="1" ht="23.25" customHeight="1">
      <c r="A18" s="15" t="s">
        <v>34</v>
      </c>
      <c r="B18" s="16" t="s">
        <v>35</v>
      </c>
      <c r="C18" s="15" t="s">
        <v>36</v>
      </c>
      <c r="D18" s="17">
        <f>SUM([1]Wieloletnie!D87:D89,[1]Wieloletnie!C90:C91)</f>
        <v>1155578</v>
      </c>
      <c r="E18" s="17">
        <f>[1]Wieloletnie!D84</f>
        <v>560108</v>
      </c>
      <c r="F18" s="18">
        <f t="shared" si="0"/>
        <v>0.48469943179949776</v>
      </c>
    </row>
    <row r="19" spans="1:6" s="19" customFormat="1" ht="23.25" customHeight="1">
      <c r="A19" s="15" t="s">
        <v>37</v>
      </c>
      <c r="B19" s="16" t="s">
        <v>38</v>
      </c>
      <c r="C19" s="20" t="s">
        <v>39</v>
      </c>
      <c r="D19" s="21">
        <f>SUM([1]Wieloletnie!D149,[1]Wieloletnie!C150:C152)</f>
        <v>925069</v>
      </c>
      <c r="E19" s="21">
        <f>[1]Wieloletnie!D144</f>
        <v>281076</v>
      </c>
      <c r="F19" s="18">
        <f t="shared" si="0"/>
        <v>0.30384328087958845</v>
      </c>
    </row>
    <row r="20" spans="1:6" s="19" customFormat="1" ht="23.25" customHeight="1">
      <c r="A20" s="15" t="s">
        <v>40</v>
      </c>
      <c r="B20" s="16" t="s">
        <v>41</v>
      </c>
      <c r="C20" s="20" t="s">
        <v>42</v>
      </c>
      <c r="D20" s="21">
        <f>SUM([1]Wieloletnie!D169,[1]Wieloletnie!C170)</f>
        <v>35052690</v>
      </c>
      <c r="E20" s="21">
        <f>[1]Wieloletnie!D164</f>
        <v>34444197</v>
      </c>
      <c r="F20" s="18">
        <f t="shared" si="0"/>
        <v>0.98264061902239175</v>
      </c>
    </row>
    <row r="21" spans="1:6" s="19" customFormat="1" ht="23.25" customHeight="1">
      <c r="A21" s="15" t="s">
        <v>43</v>
      </c>
      <c r="B21" s="16" t="s">
        <v>44</v>
      </c>
      <c r="C21" s="20" t="s">
        <v>45</v>
      </c>
      <c r="D21" s="21">
        <f>SUM([1]Wieloletnie!D189,[1]Wieloletnie!C190:C193)</f>
        <v>6860000</v>
      </c>
      <c r="E21" s="21">
        <f>[1]Wieloletnie!D174</f>
        <v>192341</v>
      </c>
      <c r="F21" s="18">
        <f t="shared" si="0"/>
        <v>2.8038046647230322E-2</v>
      </c>
    </row>
    <row r="22" spans="1:6" s="19" customFormat="1" ht="30" customHeight="1">
      <c r="A22" s="15" t="s">
        <v>46</v>
      </c>
      <c r="B22" s="16" t="s">
        <v>47</v>
      </c>
      <c r="C22" s="20" t="s">
        <v>42</v>
      </c>
      <c r="D22" s="21">
        <f>SUM([1]Wieloletnie!D158,[1]Wieloletnie!C159)</f>
        <v>14987</v>
      </c>
      <c r="E22" s="21">
        <f>[1]Wieloletnie!D154</f>
        <v>31253</v>
      </c>
      <c r="F22" s="18">
        <f>E22/D22</f>
        <v>2.0853406285447389</v>
      </c>
    </row>
    <row r="23" spans="1:6" s="19" customFormat="1" ht="30" customHeight="1">
      <c r="A23" s="15" t="s">
        <v>48</v>
      </c>
      <c r="B23" s="16" t="s">
        <v>49</v>
      </c>
      <c r="C23" s="20" t="s">
        <v>50</v>
      </c>
      <c r="D23" s="21">
        <f>SUM([1]Wieloletnie!C190:C193)</f>
        <v>6860000</v>
      </c>
      <c r="E23" s="21">
        <f>[1]Wieloletnie!D190</f>
        <v>185366</v>
      </c>
      <c r="F23" s="18">
        <f t="shared" si="0"/>
        <v>2.7021282798833819E-2</v>
      </c>
    </row>
    <row r="24" spans="1:6" s="22" customFormat="1" ht="31.5" customHeight="1">
      <c r="B24" s="9" t="s">
        <v>53</v>
      </c>
      <c r="C24" s="23"/>
      <c r="D24" s="24">
        <f>SUM(D8:D23)</f>
        <v>2632736154</v>
      </c>
      <c r="E24" s="24">
        <f>SUM(E8:E23)</f>
        <v>1128482345</v>
      </c>
      <c r="F24" s="25">
        <f t="shared" si="0"/>
        <v>0.42863480386572761</v>
      </c>
    </row>
    <row r="26" spans="1:6" s="26" customFormat="1">
      <c r="B26" s="27"/>
      <c r="C26" s="27"/>
    </row>
    <row r="27" spans="1:6" s="26" customFormat="1">
      <c r="B27" s="28"/>
      <c r="C27" s="28"/>
    </row>
    <row r="28" spans="1:6" s="26" customFormat="1">
      <c r="B28" s="27"/>
      <c r="C28" s="27"/>
    </row>
    <row r="29" spans="1:6" s="26" customFormat="1">
      <c r="B29" s="27"/>
      <c r="C29" s="27"/>
    </row>
    <row r="30" spans="1:6" s="26" customFormat="1">
      <c r="B30" s="27"/>
      <c r="C30" s="27"/>
    </row>
    <row r="31" spans="1:6" s="26" customFormat="1">
      <c r="B31" s="27"/>
      <c r="C31" s="27"/>
    </row>
    <row r="32" spans="1:6" s="26" customFormat="1">
      <c r="B32" s="27"/>
      <c r="C32" s="27"/>
    </row>
    <row r="33" spans="2:4" s="26" customFormat="1">
      <c r="B33" s="28"/>
      <c r="C33" s="28"/>
    </row>
    <row r="34" spans="2:4">
      <c r="B34" s="29"/>
      <c r="C34" s="29"/>
      <c r="D34" s="26"/>
    </row>
    <row r="35" spans="2:4">
      <c r="B35" s="29"/>
      <c r="C35" s="29"/>
      <c r="D35" s="30"/>
    </row>
  </sheetData>
  <mergeCells count="2">
    <mergeCell ref="B3:E3"/>
    <mergeCell ref="A4:F4"/>
  </mergeCells>
  <printOptions horizontalCentered="1"/>
  <pageMargins left="0" right="0" top="0.59055118110236227" bottom="0.39370078740157483" header="0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stopień realizacji</vt:lpstr>
      <vt:lpstr>'stopień realizacji'!Obszar_wydruku</vt:lpstr>
      <vt:lpstr>'stopień realizacji'!Tytuły_wydruku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b.kaczmarczyk</dc:creator>
  <cp:lastModifiedBy>h.czech</cp:lastModifiedBy>
  <cp:lastPrinted>2013-03-20T08:00:14Z</cp:lastPrinted>
  <dcterms:created xsi:type="dcterms:W3CDTF">2013-02-26T13:42:41Z</dcterms:created>
  <dcterms:modified xsi:type="dcterms:W3CDTF">2013-03-28T13:28:05Z</dcterms:modified>
</cp:coreProperties>
</file>