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1360" windowHeight="9975"/>
  </bookViews>
  <sheets>
    <sheet name="Dochody 1" sheetId="1" r:id="rId1"/>
  </sheets>
  <externalReferences>
    <externalReference r:id="rId2"/>
  </externalReferences>
  <definedNames>
    <definedName name="_xlnm.Print_Area" localSheetId="0">'Dochody 1'!$A$1:$F$53</definedName>
  </definedNames>
  <calcPr calcId="125725"/>
</workbook>
</file>

<file path=xl/calcChain.xml><?xml version="1.0" encoding="utf-8"?>
<calcChain xmlns="http://schemas.openxmlformats.org/spreadsheetml/2006/main">
  <c r="C52" i="1"/>
  <c r="C50" s="1"/>
  <c r="B52"/>
  <c r="B50" s="1"/>
  <c r="C48"/>
  <c r="A48"/>
  <c r="C47"/>
  <c r="C46"/>
  <c r="A46"/>
  <c r="C45"/>
  <c r="C44"/>
  <c r="A44"/>
  <c r="C43"/>
  <c r="A43"/>
  <c r="C42"/>
  <c r="A42"/>
  <c r="C41"/>
  <c r="A41"/>
  <c r="C40"/>
  <c r="A40"/>
  <c r="C39"/>
  <c r="A39"/>
  <c r="C38"/>
  <c r="A38"/>
  <c r="C37"/>
  <c r="B37"/>
  <c r="C36"/>
  <c r="D36" s="1"/>
  <c r="B36"/>
  <c r="C35"/>
  <c r="B35"/>
  <c r="C34"/>
  <c r="D34" s="1"/>
  <c r="B34"/>
  <c r="C33"/>
  <c r="B33"/>
  <c r="C32"/>
  <c r="B32"/>
  <c r="C31"/>
  <c r="B31"/>
  <c r="C29"/>
  <c r="B29"/>
  <c r="C28"/>
  <c r="B28"/>
  <c r="D27"/>
  <c r="C27"/>
  <c r="B27"/>
  <c r="C26"/>
  <c r="D26" s="1"/>
  <c r="B26"/>
  <c r="B25" s="1"/>
  <c r="C22"/>
  <c r="D22" s="1"/>
  <c r="B22"/>
  <c r="C21"/>
  <c r="B21"/>
  <c r="C20"/>
  <c r="B20"/>
  <c r="D20" s="1"/>
  <c r="C19"/>
  <c r="B19"/>
  <c r="C18"/>
  <c r="B18"/>
  <c r="C16"/>
  <c r="B16"/>
  <c r="C15"/>
  <c r="B15"/>
  <c r="D29" l="1"/>
  <c r="D33"/>
  <c r="D50"/>
  <c r="C24"/>
  <c r="D28"/>
  <c r="C30"/>
  <c r="D31"/>
  <c r="D37"/>
  <c r="D15"/>
  <c r="C17"/>
  <c r="D18"/>
  <c r="D21"/>
  <c r="D16"/>
  <c r="B17"/>
  <c r="D19"/>
  <c r="C25"/>
  <c r="B30"/>
  <c r="D32"/>
  <c r="D35"/>
  <c r="C49" l="1"/>
  <c r="D25"/>
  <c r="D17"/>
  <c r="D30"/>
  <c r="B24"/>
  <c r="D24" s="1"/>
  <c r="B49"/>
  <c r="B53" l="1"/>
  <c r="E24"/>
  <c r="D49"/>
  <c r="E49"/>
  <c r="C53"/>
  <c r="F45" l="1"/>
  <c r="F44"/>
  <c r="F41"/>
  <c r="F38"/>
  <c r="F53"/>
  <c r="D53"/>
  <c r="F48"/>
  <c r="F43"/>
  <c r="F40"/>
  <c r="F18"/>
  <c r="F34"/>
  <c r="F39"/>
  <c r="F26"/>
  <c r="F50"/>
  <c r="F15"/>
  <c r="F28"/>
  <c r="F46"/>
  <c r="F22"/>
  <c r="F29"/>
  <c r="F33"/>
  <c r="F31"/>
  <c r="F35"/>
  <c r="F42"/>
  <c r="F19"/>
  <c r="F27"/>
  <c r="F32"/>
  <c r="F47"/>
  <c r="F16"/>
  <c r="F21"/>
  <c r="F37"/>
  <c r="F36"/>
  <c r="F20"/>
  <c r="F24"/>
  <c r="F30"/>
  <c r="F25"/>
  <c r="F17"/>
  <c r="E53"/>
  <c r="E47"/>
  <c r="E46"/>
  <c r="E42"/>
  <c r="E39"/>
  <c r="E48"/>
  <c r="E43"/>
  <c r="E40"/>
  <c r="E45"/>
  <c r="E44"/>
  <c r="E41"/>
  <c r="E38"/>
  <c r="E29"/>
  <c r="E18"/>
  <c r="E35"/>
  <c r="E16"/>
  <c r="E21"/>
  <c r="E33"/>
  <c r="E37"/>
  <c r="E22"/>
  <c r="E34"/>
  <c r="E19"/>
  <c r="E32"/>
  <c r="E25"/>
  <c r="E26"/>
  <c r="E15"/>
  <c r="E27"/>
  <c r="E36"/>
  <c r="E20"/>
  <c r="E28"/>
  <c r="E50"/>
  <c r="E31"/>
  <c r="E30"/>
  <c r="E17"/>
  <c r="F49"/>
</calcChain>
</file>

<file path=xl/sharedStrings.xml><?xml version="1.0" encoding="utf-8"?>
<sst xmlns="http://schemas.openxmlformats.org/spreadsheetml/2006/main" count="46" uniqueCount="44">
  <si>
    <t xml:space="preserve">               Załącznik Nr 1</t>
  </si>
  <si>
    <t xml:space="preserve">               do Uchwały Nr </t>
  </si>
  <si>
    <t xml:space="preserve">               Sejmiku Województwa </t>
  </si>
  <si>
    <t xml:space="preserve">               Warmińsko-Mazurskiego</t>
  </si>
  <si>
    <t xml:space="preserve">               z dnia </t>
  </si>
  <si>
    <t xml:space="preserve">               w sprawie budżetu Województwa</t>
  </si>
  <si>
    <t xml:space="preserve">               Warmińsko-Mazurskiego na 2013 r.</t>
  </si>
  <si>
    <t>Plan dochodów budżetu Województwa Warmińsko-Mazurskiego na 2013 rok</t>
  </si>
  <si>
    <t>w zł</t>
  </si>
  <si>
    <t>Wyszczególnienie</t>
  </si>
  <si>
    <t>Plan roczny 
na dzień 30.09.2012 r.</t>
  </si>
  <si>
    <t>Plan na 
2013 rok</t>
  </si>
  <si>
    <t>Wsk. 
% 
(3:2)</t>
  </si>
  <si>
    <t>Struktura %</t>
  </si>
  <si>
    <t>plan 
na 
2012 r.</t>
  </si>
  <si>
    <t>plan 
na 
2013 r.</t>
  </si>
  <si>
    <t>I. Udziały we wpływach z podatku dochodowego od osób fizycznych</t>
  </si>
  <si>
    <t>II. Udziały we wpływach z podatku dochodowego od osób prawnych</t>
  </si>
  <si>
    <t>III. Dochody z majątku województwa</t>
  </si>
  <si>
    <t>1. Z opłat za zarząd, użytkowanie i wieczyste użytkowanie     nieruchomości</t>
  </si>
  <si>
    <t>2. Wpływy ze sprzedaży składników majątkowych</t>
  </si>
  <si>
    <t>3. Z tytułu odpłatnego nabycia prawa własności oraz prawa użytkowania wieczystego nieruchomości</t>
  </si>
  <si>
    <t>4. Z najmu i dzierżawy składników majątkowych</t>
  </si>
  <si>
    <t>IV. Różne dochody (m.in.: prowizje, wpływy z usług, odsetki, opłaty za zezwolenia na sprzedaż alkoholu, opłaty za koordynację rozkładów jazdy i za zezwolenia na wykonywanie krajowego drogowego przewozu osób, wpłaty studentów, zaległe należności)</t>
  </si>
  <si>
    <t>ukryć</t>
  </si>
  <si>
    <t>A. Ogółem dochody własne                                                                                                                                       (I + II + III + IV)</t>
  </si>
  <si>
    <t>V. Subwencja ogólna</t>
  </si>
  <si>
    <t>1. Część oświatowa subwencji ogólnej</t>
  </si>
  <si>
    <t>2. Część wyrównawcza subwencji ogólnej</t>
  </si>
  <si>
    <t>3. Część regionalna subwencji ogólnej</t>
  </si>
  <si>
    <t>4. Uzupełnienie subwencji ogólnej dla jednostek samorządu terytorialnego</t>
  </si>
  <si>
    <t>VI. Ogółem dotacje</t>
  </si>
  <si>
    <t>1. Dotacje celowe otrzymane z budżetu państwa na zadania z zakresu administracji rządowej wykonywane przez Samorząd Województwa</t>
  </si>
  <si>
    <t>PROW</t>
  </si>
  <si>
    <t>2. Dotacje celowe otrzymane z budżetu państwa na realizację zadań własnych Samorządu Województwa</t>
  </si>
  <si>
    <t>3. Dotacje celowe otrzymane z budżetu państwa na zadania realizowane na podstawie porozumień z organami administracji rządowej</t>
  </si>
  <si>
    <t>4. Dotacje otrzymane z funduszy celowych na realizację zadań jednostek sektora finansów publicznych</t>
  </si>
  <si>
    <t>5. Dotacje celowe na zadania (umowy i porozumienia)</t>
  </si>
  <si>
    <t>6. Dotacje celowe w ramach programów finansowanych z udziałem środków europejskich lub płatności w ramach budżetu środków europejskich</t>
  </si>
  <si>
    <t>PO Innowacyjna Gospodarka</t>
  </si>
  <si>
    <t>B. Ogółem subwencje i dotacje (V + VI)</t>
  </si>
  <si>
    <t>C. Środki na dofinansowanie zadań własnych bieżących i inwestycyjnych pozyskane z innych źródeł (m.in. wpłaty innych jst, zwroty dotacji i podatku VAT, odsetki)</t>
  </si>
  <si>
    <t>niewygasy</t>
  </si>
  <si>
    <t>OGÓŁEM:</t>
  </si>
</sst>
</file>

<file path=xl/styles.xml><?xml version="1.0" encoding="utf-8"?>
<styleSheet xmlns="http://schemas.openxmlformats.org/spreadsheetml/2006/main">
  <numFmts count="1">
    <numFmt numFmtId="164" formatCode="0.0%"/>
  </numFmts>
  <fonts count="17">
    <font>
      <sz val="10"/>
      <name val="Arial CE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u/>
      <sz val="10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u/>
      <sz val="10"/>
      <color indexed="10"/>
      <name val="Times New Roman"/>
      <family val="1"/>
      <charset val="238"/>
    </font>
    <font>
      <sz val="10"/>
      <color indexed="12"/>
      <name val="Times New Roman"/>
      <family val="1"/>
      <charset val="238"/>
    </font>
    <font>
      <i/>
      <sz val="10"/>
      <color rgb="FF00B050"/>
      <name val="Times New Roman"/>
      <family val="1"/>
      <charset val="238"/>
    </font>
    <font>
      <sz val="10"/>
      <color rgb="FF00B050"/>
      <name val="Times New Roman"/>
      <family val="1"/>
      <charset val="238"/>
    </font>
    <font>
      <i/>
      <sz val="10"/>
      <color indexed="21"/>
      <name val="Times New Roman"/>
      <family val="1"/>
      <charset val="238"/>
    </font>
    <font>
      <sz val="10"/>
      <color indexed="21"/>
      <name val="Times New Roman"/>
      <family val="1"/>
      <charset val="238"/>
    </font>
    <font>
      <b/>
      <sz val="10"/>
      <color indexed="21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b/>
      <sz val="10"/>
      <color rgb="FF0070C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lightGray">
        <fgColor indexed="22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23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/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0" fontId="3" fillId="2" borderId="0" xfId="0" applyFont="1" applyFill="1" applyAlignment="1">
      <alignment horizontal="center" vertical="top"/>
    </xf>
    <xf numFmtId="0" fontId="3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vertical="top"/>
    </xf>
    <xf numFmtId="3" fontId="2" fillId="2" borderId="0" xfId="0" applyNumberFormat="1" applyFont="1" applyFill="1"/>
    <xf numFmtId="0" fontId="2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vertical="center"/>
    </xf>
    <xf numFmtId="3" fontId="2" fillId="2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wrapText="1"/>
    </xf>
    <xf numFmtId="3" fontId="2" fillId="3" borderId="1" xfId="0" applyNumberFormat="1" applyFont="1" applyFill="1" applyBorder="1"/>
    <xf numFmtId="164" fontId="2" fillId="3" borderId="1" xfId="0" applyNumberFormat="1" applyFont="1" applyFill="1" applyBorder="1"/>
    <xf numFmtId="3" fontId="4" fillId="2" borderId="0" xfId="0" applyNumberFormat="1" applyFont="1" applyFill="1" applyBorder="1" applyAlignment="1">
      <alignment horizontal="center"/>
    </xf>
    <xf numFmtId="0" fontId="2" fillId="3" borderId="4" xfId="0" applyFont="1" applyFill="1" applyBorder="1" applyAlignment="1">
      <alignment wrapText="1"/>
    </xf>
    <xf numFmtId="3" fontId="2" fillId="3" borderId="4" xfId="0" applyNumberFormat="1" applyFont="1" applyFill="1" applyBorder="1"/>
    <xf numFmtId="164" fontId="2" fillId="3" borderId="4" xfId="0" applyNumberFormat="1" applyFont="1" applyFill="1" applyBorder="1"/>
    <xf numFmtId="0" fontId="2" fillId="2" borderId="5" xfId="0" applyFont="1" applyFill="1" applyBorder="1" applyAlignment="1">
      <alignment wrapText="1"/>
    </xf>
    <xf numFmtId="3" fontId="2" fillId="2" borderId="5" xfId="0" applyNumberFormat="1" applyFont="1" applyFill="1" applyBorder="1"/>
    <xf numFmtId="164" fontId="2" fillId="2" borderId="5" xfId="0" applyNumberFormat="1" applyFont="1" applyFill="1" applyBorder="1"/>
    <xf numFmtId="3" fontId="2" fillId="2" borderId="0" xfId="0" applyNumberFormat="1" applyFont="1" applyFill="1" applyBorder="1" applyAlignment="1">
      <alignment horizontal="center"/>
    </xf>
    <xf numFmtId="0" fontId="2" fillId="2" borderId="6" xfId="0" applyFont="1" applyFill="1" applyBorder="1" applyAlignment="1">
      <alignment wrapText="1"/>
    </xf>
    <xf numFmtId="3" fontId="2" fillId="2" borderId="6" xfId="0" applyNumberFormat="1" applyFont="1" applyFill="1" applyBorder="1" applyAlignment="1"/>
    <xf numFmtId="164" fontId="2" fillId="2" borderId="6" xfId="0" applyNumberFormat="1" applyFont="1" applyFill="1" applyBorder="1" applyAlignment="1"/>
    <xf numFmtId="0" fontId="2" fillId="2" borderId="7" xfId="0" applyFont="1" applyFill="1" applyBorder="1" applyAlignment="1">
      <alignment wrapText="1"/>
    </xf>
    <xf numFmtId="164" fontId="2" fillId="2" borderId="7" xfId="0" applyNumberFormat="1" applyFont="1" applyFill="1" applyBorder="1"/>
    <xf numFmtId="0" fontId="5" fillId="2" borderId="1" xfId="0" applyFont="1" applyFill="1" applyBorder="1" applyAlignment="1">
      <alignment horizontal="right" wrapText="1"/>
    </xf>
    <xf numFmtId="3" fontId="5" fillId="3" borderId="1" xfId="0" applyNumberFormat="1" applyFont="1" applyFill="1" applyBorder="1"/>
    <xf numFmtId="164" fontId="5" fillId="3" borderId="1" xfId="0" applyNumberFormat="1" applyFont="1" applyFill="1" applyBorder="1"/>
    <xf numFmtId="3" fontId="6" fillId="2" borderId="0" xfId="0" applyNumberFormat="1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5" fillId="2" borderId="0" xfId="0" applyFont="1" applyFill="1"/>
    <xf numFmtId="0" fontId="3" fillId="4" borderId="1" xfId="0" applyFont="1" applyFill="1" applyBorder="1" applyAlignment="1">
      <alignment wrapText="1"/>
    </xf>
    <xf numFmtId="3" fontId="3" fillId="4" borderId="1" xfId="0" applyNumberFormat="1" applyFont="1" applyFill="1" applyBorder="1"/>
    <xf numFmtId="164" fontId="3" fillId="4" borderId="1" xfId="0" applyNumberFormat="1" applyFont="1" applyFill="1" applyBorder="1"/>
    <xf numFmtId="3" fontId="3" fillId="4" borderId="0" xfId="0" applyNumberFormat="1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2" fillId="4" borderId="0" xfId="0" applyFont="1" applyFill="1"/>
    <xf numFmtId="3" fontId="7" fillId="2" borderId="0" xfId="0" applyNumberFormat="1" applyFont="1" applyFill="1" applyAlignment="1">
      <alignment horizontal="center"/>
    </xf>
    <xf numFmtId="3" fontId="2" fillId="2" borderId="0" xfId="0" applyNumberFormat="1" applyFont="1" applyFill="1" applyAlignment="1">
      <alignment horizontal="center"/>
    </xf>
    <xf numFmtId="3" fontId="2" fillId="2" borderId="7" xfId="0" applyNumberFormat="1" applyFont="1" applyFill="1" applyBorder="1"/>
    <xf numFmtId="0" fontId="2" fillId="2" borderId="5" xfId="0" applyFont="1" applyFill="1" applyBorder="1" applyAlignment="1">
      <alignment horizontal="left" vertical="top" wrapText="1"/>
    </xf>
    <xf numFmtId="3" fontId="7" fillId="2" borderId="0" xfId="0" applyNumberFormat="1" applyFont="1" applyFill="1" applyBorder="1" applyAlignment="1">
      <alignment horizontal="center"/>
    </xf>
    <xf numFmtId="0" fontId="8" fillId="2" borderId="5" xfId="0" applyFont="1" applyFill="1" applyBorder="1" applyAlignment="1">
      <alignment wrapText="1"/>
    </xf>
    <xf numFmtId="3" fontId="9" fillId="2" borderId="5" xfId="0" applyNumberFormat="1" applyFont="1" applyFill="1" applyBorder="1"/>
    <xf numFmtId="164" fontId="9" fillId="2" borderId="5" xfId="0" applyNumberFormat="1" applyFont="1" applyFill="1" applyBorder="1"/>
    <xf numFmtId="3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Alignment="1">
      <alignment horizontal="center"/>
    </xf>
    <xf numFmtId="3" fontId="9" fillId="2" borderId="0" xfId="0" applyNumberFormat="1" applyFont="1" applyFill="1"/>
    <xf numFmtId="0" fontId="9" fillId="2" borderId="0" xfId="0" applyFont="1" applyFill="1"/>
    <xf numFmtId="164" fontId="2" fillId="2" borderId="5" xfId="0" applyNumberFormat="1" applyFont="1" applyFill="1" applyBorder="1" applyAlignment="1">
      <alignment horizontal="right"/>
    </xf>
    <xf numFmtId="0" fontId="2" fillId="0" borderId="5" xfId="0" applyFont="1" applyBorder="1" applyAlignment="1">
      <alignment wrapText="1"/>
    </xf>
    <xf numFmtId="0" fontId="2" fillId="2" borderId="0" xfId="0" applyFont="1" applyFill="1" applyAlignment="1">
      <alignment vertical="top"/>
    </xf>
    <xf numFmtId="0" fontId="10" fillId="2" borderId="5" xfId="0" applyFont="1" applyFill="1" applyBorder="1" applyAlignment="1">
      <alignment wrapText="1"/>
    </xf>
    <xf numFmtId="3" fontId="11" fillId="2" borderId="5" xfId="0" applyNumberFormat="1" applyFont="1" applyFill="1" applyBorder="1"/>
    <xf numFmtId="164" fontId="11" fillId="2" borderId="5" xfId="0" applyNumberFormat="1" applyFont="1" applyFill="1" applyBorder="1"/>
    <xf numFmtId="3" fontId="11" fillId="2" borderId="0" xfId="0" applyNumberFormat="1" applyFont="1" applyFill="1" applyBorder="1" applyAlignment="1">
      <alignment horizontal="center"/>
    </xf>
    <xf numFmtId="3" fontId="11" fillId="2" borderId="0" xfId="0" applyNumberFormat="1" applyFont="1" applyFill="1"/>
    <xf numFmtId="0" fontId="11" fillId="2" borderId="0" xfId="0" applyFont="1" applyFill="1"/>
    <xf numFmtId="3" fontId="11" fillId="2" borderId="0" xfId="0" applyNumberFormat="1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3" fontId="12" fillId="2" borderId="0" xfId="0" applyNumberFormat="1" applyFont="1" applyFill="1" applyBorder="1" applyAlignment="1">
      <alignment horizontal="center"/>
    </xf>
    <xf numFmtId="0" fontId="3" fillId="4" borderId="2" xfId="0" applyFont="1" applyFill="1" applyBorder="1" applyAlignment="1">
      <alignment wrapText="1"/>
    </xf>
    <xf numFmtId="3" fontId="3" fillId="4" borderId="2" xfId="0" applyNumberFormat="1" applyFont="1" applyFill="1" applyBorder="1" applyAlignment="1"/>
    <xf numFmtId="164" fontId="3" fillId="4" borderId="2" xfId="0" applyNumberFormat="1" applyFont="1" applyFill="1" applyBorder="1" applyAlignment="1"/>
    <xf numFmtId="3" fontId="5" fillId="2" borderId="1" xfId="0" applyNumberFormat="1" applyFont="1" applyFill="1" applyBorder="1"/>
    <xf numFmtId="164" fontId="3" fillId="2" borderId="1" xfId="0" applyNumberFormat="1" applyFont="1" applyFill="1" applyBorder="1"/>
    <xf numFmtId="3" fontId="3" fillId="2" borderId="0" xfId="0" applyNumberFormat="1" applyFont="1" applyFill="1" applyBorder="1" applyAlignment="1">
      <alignment horizontal="center"/>
    </xf>
    <xf numFmtId="0" fontId="13" fillId="2" borderId="1" xfId="0" applyFont="1" applyFill="1" applyBorder="1" applyAlignment="1">
      <alignment horizontal="right" wrapText="1"/>
    </xf>
    <xf numFmtId="3" fontId="13" fillId="2" borderId="1" xfId="0" applyNumberFormat="1" applyFont="1" applyFill="1" applyBorder="1"/>
    <xf numFmtId="164" fontId="14" fillId="2" borderId="1" xfId="0" applyNumberFormat="1" applyFont="1" applyFill="1" applyBorder="1"/>
    <xf numFmtId="3" fontId="14" fillId="2" borderId="0" xfId="0" applyNumberFormat="1" applyFont="1" applyFill="1" applyBorder="1" applyAlignment="1">
      <alignment horizontal="center"/>
    </xf>
    <xf numFmtId="3" fontId="13" fillId="2" borderId="0" xfId="0" applyNumberFormat="1" applyFont="1" applyFill="1" applyAlignment="1">
      <alignment horizontal="center"/>
    </xf>
    <xf numFmtId="3" fontId="13" fillId="2" borderId="0" xfId="0" applyNumberFormat="1" applyFont="1" applyFill="1"/>
    <xf numFmtId="0" fontId="13" fillId="2" borderId="0" xfId="0" applyFont="1" applyFill="1"/>
    <xf numFmtId="0" fontId="3" fillId="5" borderId="1" xfId="0" applyFont="1" applyFill="1" applyBorder="1" applyAlignment="1">
      <alignment horizontal="center" wrapText="1"/>
    </xf>
    <xf numFmtId="3" fontId="3" fillId="5" borderId="1" xfId="0" applyNumberFormat="1" applyFont="1" applyFill="1" applyBorder="1"/>
    <xf numFmtId="164" fontId="3" fillId="5" borderId="1" xfId="0" applyNumberFormat="1" applyFont="1" applyFill="1" applyBorder="1"/>
    <xf numFmtId="164" fontId="3" fillId="5" borderId="0" xfId="0" applyNumberFormat="1" applyFont="1" applyFill="1" applyBorder="1" applyAlignment="1">
      <alignment horizontal="center"/>
    </xf>
    <xf numFmtId="0" fontId="2" fillId="5" borderId="0" xfId="0" applyFont="1" applyFill="1"/>
    <xf numFmtId="0" fontId="3" fillId="2" borderId="0" xfId="0" applyFont="1" applyFill="1" applyBorder="1" applyAlignment="1">
      <alignment horizontal="center" wrapText="1"/>
    </xf>
    <xf numFmtId="3" fontId="2" fillId="2" borderId="0" xfId="0" applyNumberFormat="1" applyFont="1" applyFill="1" applyBorder="1"/>
    <xf numFmtId="164" fontId="3" fillId="2" borderId="0" xfId="0" applyNumberFormat="1" applyFont="1" applyFill="1" applyBorder="1"/>
    <xf numFmtId="164" fontId="3" fillId="2" borderId="0" xfId="0" applyNumberFormat="1" applyFont="1" applyFill="1" applyBorder="1" applyAlignment="1">
      <alignment horizontal="center"/>
    </xf>
    <xf numFmtId="0" fontId="2" fillId="2" borderId="0" xfId="0" applyFont="1" applyFill="1" applyBorder="1"/>
    <xf numFmtId="3" fontId="2" fillId="2" borderId="0" xfId="0" applyNumberFormat="1" applyFont="1" applyFill="1" applyBorder="1" applyAlignment="1">
      <alignment horizontal="right"/>
    </xf>
    <xf numFmtId="0" fontId="15" fillId="2" borderId="0" xfId="0" applyFont="1" applyFill="1" applyBorder="1" applyAlignment="1">
      <alignment horizontal="center" wrapText="1"/>
    </xf>
    <xf numFmtId="3" fontId="16" fillId="2" borderId="0" xfId="0" applyNumberFormat="1" applyFont="1" applyFill="1" applyBorder="1" applyAlignment="1">
      <alignment horizontal="right"/>
    </xf>
    <xf numFmtId="3" fontId="15" fillId="2" borderId="0" xfId="0" applyNumberFormat="1" applyFont="1" applyFill="1" applyBorder="1"/>
    <xf numFmtId="164" fontId="15" fillId="2" borderId="0" xfId="0" applyNumberFormat="1" applyFont="1" applyFill="1" applyBorder="1"/>
    <xf numFmtId="164" fontId="15" fillId="2" borderId="0" xfId="0" applyNumberFormat="1" applyFont="1" applyFill="1" applyBorder="1" applyAlignment="1">
      <alignment horizontal="center"/>
    </xf>
    <xf numFmtId="0" fontId="16" fillId="2" borderId="0" xfId="0" applyFont="1" applyFill="1" applyBorder="1"/>
    <xf numFmtId="0" fontId="3" fillId="2" borderId="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3" fontId="2" fillId="2" borderId="0" xfId="0" applyNumberFormat="1" applyFont="1" applyFill="1" applyBorder="1" applyAlignment="1">
      <alignment horizontal="right" vertical="center"/>
    </xf>
    <xf numFmtId="164" fontId="15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164" fontId="2" fillId="2" borderId="0" xfId="0" applyNumberFormat="1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left" vertical="center" wrapText="1"/>
    </xf>
    <xf numFmtId="3" fontId="16" fillId="2" borderId="0" xfId="0" applyNumberFormat="1" applyFont="1" applyFill="1" applyBorder="1" applyAlignment="1">
      <alignment horizontal="right" vertical="center"/>
    </xf>
    <xf numFmtId="164" fontId="16" fillId="2" borderId="0" xfId="0" applyNumberFormat="1" applyFont="1" applyFill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3" fontId="16" fillId="6" borderId="0" xfId="0" applyNumberFormat="1" applyFont="1" applyFill="1" applyBorder="1" applyAlignment="1">
      <alignment horizontal="right" vertical="center"/>
    </xf>
    <xf numFmtId="0" fontId="16" fillId="2" borderId="0" xfId="0" applyFont="1" applyFill="1" applyBorder="1" applyAlignment="1">
      <alignment horizontal="left" wrapText="1"/>
    </xf>
    <xf numFmtId="3" fontId="16" fillId="2" borderId="0" xfId="0" applyNumberFormat="1" applyFont="1" applyFill="1" applyBorder="1" applyAlignment="1">
      <alignment horizontal="right" wrapText="1"/>
    </xf>
    <xf numFmtId="0" fontId="16" fillId="2" borderId="0" xfId="0" applyFont="1" applyFill="1" applyBorder="1" applyAlignment="1">
      <alignment horizontal="center"/>
    </xf>
    <xf numFmtId="3" fontId="16" fillId="2" borderId="0" xfId="0" applyNumberFormat="1" applyFont="1" applyFill="1" applyBorder="1"/>
    <xf numFmtId="0" fontId="13" fillId="0" borderId="0" xfId="0" applyFont="1" applyBorder="1" applyAlignment="1">
      <alignment horizontal="right"/>
    </xf>
    <xf numFmtId="3" fontId="13" fillId="0" borderId="0" xfId="0" applyNumberFormat="1" applyFont="1" applyBorder="1"/>
    <xf numFmtId="0" fontId="2" fillId="2" borderId="0" xfId="0" applyFont="1" applyFill="1" applyBorder="1" applyAlignment="1">
      <alignment horizontal="center"/>
    </xf>
    <xf numFmtId="3" fontId="14" fillId="0" borderId="0" xfId="0" applyNumberFormat="1" applyFont="1" applyBorder="1"/>
    <xf numFmtId="0" fontId="13" fillId="0" borderId="0" xfId="0" applyFont="1" applyBorder="1"/>
  </cellXfs>
  <cellStyles count="18">
    <cellStyle name="Normalny" xfId="0" builtinId="0"/>
    <cellStyle name="Normalny 11" xfId="1"/>
    <cellStyle name="Normalny 13" xfId="2"/>
    <cellStyle name="Normalny 15" xfId="3"/>
    <cellStyle name="Normalny 16" xfId="4"/>
    <cellStyle name="Normalny 20" xfId="5"/>
    <cellStyle name="Normalny 21" xfId="6"/>
    <cellStyle name="Normalny 22" xfId="7"/>
    <cellStyle name="Normalny 23" xfId="8"/>
    <cellStyle name="Normalny 24" xfId="9"/>
    <cellStyle name="Normalny 25" xfId="10"/>
    <cellStyle name="Normalny 3" xfId="11"/>
    <cellStyle name="Normalny 4" xfId="12"/>
    <cellStyle name="Normalny 5" xfId="13"/>
    <cellStyle name="Normalny 6" xfId="14"/>
    <cellStyle name="Normalny 7" xfId="15"/>
    <cellStyle name="Normalny 8" xfId="16"/>
    <cellStyle name="Normalny 9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Za&#322;.%20Nr%201%20i%201a%20dochody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ochody 1"/>
      <sheetName val="Dochody 1a"/>
      <sheetName val="programy"/>
      <sheetName val="Wykres"/>
      <sheetName val="dane do wykresu"/>
    </sheetNames>
    <sheetDataSet>
      <sheetData sheetId="0"/>
      <sheetData sheetId="1">
        <row r="14">
          <cell r="E14">
            <v>129379250</v>
          </cell>
          <cell r="F14">
            <v>95036000</v>
          </cell>
        </row>
        <row r="15">
          <cell r="E15">
            <v>60000</v>
          </cell>
          <cell r="F15">
            <v>60000</v>
          </cell>
        </row>
        <row r="16">
          <cell r="E16">
            <v>60000</v>
          </cell>
          <cell r="F16">
            <v>60000</v>
          </cell>
        </row>
        <row r="17">
          <cell r="C17">
            <v>2210</v>
          </cell>
          <cell r="E17">
            <v>60000</v>
          </cell>
          <cell r="F17">
            <v>60000</v>
          </cell>
        </row>
        <row r="18">
          <cell r="E18">
            <v>300000</v>
          </cell>
          <cell r="F18">
            <v>345000</v>
          </cell>
        </row>
        <row r="19">
          <cell r="E19">
            <v>300000</v>
          </cell>
          <cell r="F19">
            <v>345000</v>
          </cell>
        </row>
        <row r="20">
          <cell r="C20" t="str">
            <v>0750</v>
          </cell>
          <cell r="E20">
            <v>220000</v>
          </cell>
          <cell r="F20">
            <v>220000</v>
          </cell>
        </row>
        <row r="21">
          <cell r="C21" t="str">
            <v>0830</v>
          </cell>
          <cell r="E21">
            <v>50000</v>
          </cell>
          <cell r="F21">
            <v>90000</v>
          </cell>
        </row>
        <row r="22">
          <cell r="C22" t="str">
            <v>0920</v>
          </cell>
          <cell r="E22">
            <v>25000</v>
          </cell>
          <cell r="F22">
            <v>30000</v>
          </cell>
        </row>
        <row r="23">
          <cell r="C23" t="str">
            <v>0970</v>
          </cell>
          <cell r="E23">
            <v>5000</v>
          </cell>
          <cell r="F23">
            <v>5000</v>
          </cell>
        </row>
        <row r="24">
          <cell r="E24">
            <v>122096250</v>
          </cell>
          <cell r="F24">
            <v>86923000</v>
          </cell>
        </row>
        <row r="25">
          <cell r="E25">
            <v>26920250</v>
          </cell>
          <cell r="F25">
            <v>12237000</v>
          </cell>
        </row>
        <row r="26">
          <cell r="C26" t="str">
            <v>0690</v>
          </cell>
          <cell r="E26">
            <v>139000</v>
          </cell>
          <cell r="F26">
            <v>170000</v>
          </cell>
        </row>
        <row r="27">
          <cell r="C27" t="str">
            <v>0970</v>
          </cell>
          <cell r="E27">
            <v>1194250</v>
          </cell>
          <cell r="F27">
            <v>0</v>
          </cell>
        </row>
        <row r="28">
          <cell r="C28" t="str">
            <v>2210</v>
          </cell>
          <cell r="E28">
            <v>25452000</v>
          </cell>
          <cell r="F28">
            <v>12067000</v>
          </cell>
        </row>
        <row r="29">
          <cell r="C29" t="str">
            <v>2700</v>
          </cell>
          <cell r="E29">
            <v>100000</v>
          </cell>
          <cell r="F29">
            <v>0</v>
          </cell>
        </row>
        <row r="30">
          <cell r="C30" t="str">
            <v>2710</v>
          </cell>
          <cell r="E30">
            <v>35000</v>
          </cell>
          <cell r="F30">
            <v>0</v>
          </cell>
        </row>
        <row r="31">
          <cell r="E31">
            <v>95176000</v>
          </cell>
          <cell r="F31">
            <v>74686000</v>
          </cell>
        </row>
        <row r="32">
          <cell r="C32" t="str">
            <v>6207</v>
          </cell>
          <cell r="E32">
            <v>46750000</v>
          </cell>
          <cell r="F32">
            <v>27200000</v>
          </cell>
        </row>
        <row r="33">
          <cell r="C33" t="str">
            <v>6209</v>
          </cell>
          <cell r="E33">
            <v>8250000</v>
          </cell>
          <cell r="F33">
            <v>4800000</v>
          </cell>
        </row>
        <row r="34">
          <cell r="C34">
            <v>6510</v>
          </cell>
          <cell r="E34">
            <v>8163000</v>
          </cell>
          <cell r="F34">
            <v>8632000</v>
          </cell>
        </row>
        <row r="35">
          <cell r="C35">
            <v>6517</v>
          </cell>
          <cell r="E35">
            <v>24010000</v>
          </cell>
          <cell r="F35">
            <v>25800000</v>
          </cell>
        </row>
        <row r="36">
          <cell r="C36">
            <v>6519</v>
          </cell>
          <cell r="E36">
            <v>8003000</v>
          </cell>
          <cell r="F36">
            <v>8254000</v>
          </cell>
        </row>
        <row r="37">
          <cell r="E37">
            <v>5908000</v>
          </cell>
          <cell r="F37">
            <v>5908000</v>
          </cell>
        </row>
        <row r="38">
          <cell r="E38">
            <v>5750000</v>
          </cell>
          <cell r="F38">
            <v>5750000</v>
          </cell>
        </row>
        <row r="39">
          <cell r="C39">
            <v>2218</v>
          </cell>
          <cell r="E39">
            <v>4313000</v>
          </cell>
          <cell r="F39">
            <v>4313000</v>
          </cell>
        </row>
        <row r="40">
          <cell r="C40">
            <v>2219</v>
          </cell>
          <cell r="E40">
            <v>1437000</v>
          </cell>
          <cell r="F40">
            <v>1437000</v>
          </cell>
        </row>
        <row r="41">
          <cell r="E41">
            <v>158000</v>
          </cell>
          <cell r="F41">
            <v>158000</v>
          </cell>
        </row>
        <row r="42">
          <cell r="C42">
            <v>6518</v>
          </cell>
          <cell r="E42">
            <v>118000</v>
          </cell>
          <cell r="F42">
            <v>118000</v>
          </cell>
        </row>
        <row r="43">
          <cell r="C43">
            <v>6519</v>
          </cell>
          <cell r="E43">
            <v>40000</v>
          </cell>
          <cell r="F43">
            <v>40000</v>
          </cell>
        </row>
        <row r="44">
          <cell r="E44">
            <v>1015000</v>
          </cell>
          <cell r="F44">
            <v>1800000</v>
          </cell>
        </row>
        <row r="45">
          <cell r="E45">
            <v>1015000</v>
          </cell>
          <cell r="F45">
            <v>1800000</v>
          </cell>
        </row>
        <row r="46">
          <cell r="C46" t="str">
            <v>0690</v>
          </cell>
          <cell r="E46">
            <v>1000000</v>
          </cell>
          <cell r="F46">
            <v>1785000</v>
          </cell>
        </row>
        <row r="47">
          <cell r="C47" t="str">
            <v>0910</v>
          </cell>
          <cell r="E47">
            <v>10000</v>
          </cell>
          <cell r="F47">
            <v>10000</v>
          </cell>
        </row>
        <row r="48">
          <cell r="C48" t="str">
            <v>0920</v>
          </cell>
          <cell r="E48">
            <v>5000</v>
          </cell>
          <cell r="F48">
            <v>5000</v>
          </cell>
        </row>
        <row r="49">
          <cell r="E49">
            <v>860000</v>
          </cell>
          <cell r="F49">
            <v>854000</v>
          </cell>
        </row>
        <row r="50">
          <cell r="E50">
            <v>860000</v>
          </cell>
          <cell r="F50">
            <v>854000</v>
          </cell>
        </row>
        <row r="51">
          <cell r="E51">
            <v>828000</v>
          </cell>
          <cell r="F51">
            <v>812000</v>
          </cell>
        </row>
        <row r="52">
          <cell r="C52" t="str">
            <v>2000</v>
          </cell>
          <cell r="E52">
            <v>48000</v>
          </cell>
          <cell r="F52">
            <v>36000</v>
          </cell>
        </row>
        <row r="53">
          <cell r="C53" t="str">
            <v>2008</v>
          </cell>
          <cell r="E53">
            <v>585000</v>
          </cell>
          <cell r="F53">
            <v>582000</v>
          </cell>
        </row>
        <row r="54">
          <cell r="C54" t="str">
            <v>2009</v>
          </cell>
          <cell r="E54">
            <v>195000</v>
          </cell>
          <cell r="F54">
            <v>194000</v>
          </cell>
        </row>
        <row r="55">
          <cell r="E55">
            <v>32000</v>
          </cell>
          <cell r="F55">
            <v>42000</v>
          </cell>
        </row>
        <row r="56">
          <cell r="C56" t="str">
            <v>6200</v>
          </cell>
          <cell r="E56">
            <v>8000</v>
          </cell>
          <cell r="F56">
            <v>18000</v>
          </cell>
        </row>
        <row r="57">
          <cell r="C57" t="str">
            <v>6208</v>
          </cell>
          <cell r="E57">
            <v>18000</v>
          </cell>
          <cell r="F57">
            <v>18000</v>
          </cell>
        </row>
        <row r="58">
          <cell r="C58" t="str">
            <v>6209</v>
          </cell>
          <cell r="E58">
            <v>6000</v>
          </cell>
          <cell r="F58">
            <v>6000</v>
          </cell>
        </row>
        <row r="59">
          <cell r="E59">
            <v>858500</v>
          </cell>
          <cell r="F59">
            <v>295000</v>
          </cell>
        </row>
        <row r="60">
          <cell r="E60">
            <v>651500</v>
          </cell>
          <cell r="F60">
            <v>215000</v>
          </cell>
        </row>
        <row r="61">
          <cell r="E61">
            <v>396500</v>
          </cell>
          <cell r="F61">
            <v>115000</v>
          </cell>
        </row>
        <row r="62">
          <cell r="C62" t="str">
            <v>0908</v>
          </cell>
          <cell r="E62">
            <v>16500</v>
          </cell>
          <cell r="F62">
            <v>15000</v>
          </cell>
        </row>
        <row r="63">
          <cell r="C63" t="str">
            <v>0909</v>
          </cell>
          <cell r="E63">
            <v>40000</v>
          </cell>
          <cell r="F63">
            <v>25000</v>
          </cell>
        </row>
        <row r="64">
          <cell r="C64" t="str">
            <v>0978</v>
          </cell>
          <cell r="E64">
            <v>22000</v>
          </cell>
          <cell r="F64">
            <v>20000</v>
          </cell>
        </row>
        <row r="65">
          <cell r="C65" t="str">
            <v>0979</v>
          </cell>
          <cell r="E65">
            <v>8000</v>
          </cell>
          <cell r="F65">
            <v>5000</v>
          </cell>
        </row>
        <row r="66">
          <cell r="C66" t="str">
            <v>2230</v>
          </cell>
          <cell r="E66">
            <v>310000</v>
          </cell>
          <cell r="F66">
            <v>50000</v>
          </cell>
        </row>
        <row r="67">
          <cell r="E67">
            <v>255000</v>
          </cell>
          <cell r="F67">
            <v>100000</v>
          </cell>
        </row>
        <row r="68">
          <cell r="C68" t="str">
            <v>6668</v>
          </cell>
          <cell r="E68">
            <v>5000</v>
          </cell>
          <cell r="F68">
            <v>0</v>
          </cell>
        </row>
        <row r="69">
          <cell r="C69" t="str">
            <v>6669</v>
          </cell>
          <cell r="E69">
            <v>250000</v>
          </cell>
          <cell r="F69">
            <v>100000</v>
          </cell>
        </row>
        <row r="70">
          <cell r="E70">
            <v>207000</v>
          </cell>
          <cell r="F70">
            <v>80000</v>
          </cell>
        </row>
        <row r="71">
          <cell r="E71">
            <v>207000</v>
          </cell>
          <cell r="F71">
            <v>80000</v>
          </cell>
        </row>
        <row r="72">
          <cell r="C72" t="str">
            <v>0907</v>
          </cell>
          <cell r="E72">
            <v>5000</v>
          </cell>
          <cell r="F72">
            <v>0</v>
          </cell>
        </row>
        <row r="73">
          <cell r="C73" t="str">
            <v>0908</v>
          </cell>
          <cell r="E73">
            <v>3000</v>
          </cell>
          <cell r="F73">
            <v>0</v>
          </cell>
        </row>
        <row r="74">
          <cell r="C74" t="str">
            <v>0909</v>
          </cell>
          <cell r="E74">
            <v>46000</v>
          </cell>
          <cell r="F74">
            <v>30000</v>
          </cell>
        </row>
        <row r="75">
          <cell r="C75" t="str">
            <v>0929</v>
          </cell>
          <cell r="E75">
            <v>23000</v>
          </cell>
          <cell r="F75">
            <v>10000</v>
          </cell>
        </row>
        <row r="76">
          <cell r="C76" t="str">
            <v>2917</v>
          </cell>
          <cell r="E76">
            <v>10000</v>
          </cell>
          <cell r="F76">
            <v>10000</v>
          </cell>
        </row>
        <row r="77">
          <cell r="C77" t="str">
            <v>2918</v>
          </cell>
          <cell r="E77">
            <v>45000</v>
          </cell>
          <cell r="F77">
            <v>0</v>
          </cell>
        </row>
        <row r="78">
          <cell r="C78" t="str">
            <v>2919</v>
          </cell>
          <cell r="E78">
            <v>75000</v>
          </cell>
          <cell r="F78">
            <v>30000</v>
          </cell>
        </row>
        <row r="79">
          <cell r="E79">
            <v>95550122</v>
          </cell>
          <cell r="F79">
            <v>147065762</v>
          </cell>
        </row>
        <row r="80">
          <cell r="E80">
            <v>24315027</v>
          </cell>
          <cell r="F80">
            <v>14245496</v>
          </cell>
        </row>
        <row r="81">
          <cell r="E81">
            <v>7950032</v>
          </cell>
          <cell r="F81">
            <v>5500000</v>
          </cell>
        </row>
        <row r="82">
          <cell r="C82" t="str">
            <v>2440</v>
          </cell>
          <cell r="E82">
            <v>7950032</v>
          </cell>
          <cell r="F82">
            <v>5500000</v>
          </cell>
        </row>
        <row r="83">
          <cell r="E83">
            <v>16364995</v>
          </cell>
          <cell r="F83">
            <v>8745496</v>
          </cell>
        </row>
        <row r="84">
          <cell r="C84">
            <v>6260</v>
          </cell>
          <cell r="E84">
            <v>9071245</v>
          </cell>
          <cell r="F84">
            <v>1451746</v>
          </cell>
        </row>
        <row r="85">
          <cell r="C85">
            <v>6530</v>
          </cell>
          <cell r="E85">
            <v>7293750</v>
          </cell>
          <cell r="F85">
            <v>7293750</v>
          </cell>
        </row>
        <row r="86">
          <cell r="E86">
            <v>31058000</v>
          </cell>
          <cell r="F86">
            <v>32145000</v>
          </cell>
        </row>
        <row r="87">
          <cell r="E87">
            <v>31058000</v>
          </cell>
          <cell r="F87">
            <v>32145000</v>
          </cell>
        </row>
        <row r="88">
          <cell r="C88">
            <v>2210</v>
          </cell>
          <cell r="E88">
            <v>31058000</v>
          </cell>
          <cell r="F88">
            <v>32145000</v>
          </cell>
        </row>
        <row r="89">
          <cell r="E89">
            <v>28796274</v>
          </cell>
          <cell r="F89">
            <v>4889379</v>
          </cell>
        </row>
        <row r="90">
          <cell r="E90">
            <v>2158500</v>
          </cell>
          <cell r="F90">
            <v>1103000</v>
          </cell>
        </row>
        <row r="91">
          <cell r="C91" t="str">
            <v>0570</v>
          </cell>
          <cell r="E91">
            <v>100000</v>
          </cell>
          <cell r="F91">
            <v>150000</v>
          </cell>
        </row>
        <row r="92">
          <cell r="C92" t="str">
            <v>0580</v>
          </cell>
          <cell r="E92">
            <v>0</v>
          </cell>
          <cell r="F92">
            <v>10000</v>
          </cell>
        </row>
        <row r="93">
          <cell r="C93" t="str">
            <v>0690</v>
          </cell>
          <cell r="E93">
            <v>700000</v>
          </cell>
          <cell r="F93">
            <v>500000</v>
          </cell>
        </row>
        <row r="94">
          <cell r="C94" t="str">
            <v>0750</v>
          </cell>
          <cell r="E94">
            <v>54400</v>
          </cell>
          <cell r="F94">
            <v>25000</v>
          </cell>
        </row>
        <row r="95">
          <cell r="C95" t="str">
            <v>0830</v>
          </cell>
          <cell r="E95">
            <v>11100</v>
          </cell>
          <cell r="F95">
            <v>25000</v>
          </cell>
        </row>
        <row r="96">
          <cell r="C96" t="str">
            <v>0920</v>
          </cell>
          <cell r="E96">
            <v>12000</v>
          </cell>
          <cell r="F96">
            <v>12000</v>
          </cell>
        </row>
        <row r="97">
          <cell r="C97" t="str">
            <v>0970</v>
          </cell>
          <cell r="E97">
            <v>1281000</v>
          </cell>
          <cell r="F97">
            <v>381000</v>
          </cell>
        </row>
        <row r="98">
          <cell r="E98">
            <v>26637774</v>
          </cell>
          <cell r="F98">
            <v>3786379</v>
          </cell>
        </row>
        <row r="99">
          <cell r="C99" t="str">
            <v>0870</v>
          </cell>
          <cell r="E99">
            <v>108500</v>
          </cell>
          <cell r="F99">
            <v>815000</v>
          </cell>
        </row>
        <row r="100">
          <cell r="C100">
            <v>6207</v>
          </cell>
          <cell r="E100">
            <v>12467838</v>
          </cell>
          <cell r="F100">
            <v>2971379</v>
          </cell>
        </row>
        <row r="101">
          <cell r="C101">
            <v>6260</v>
          </cell>
          <cell r="E101">
            <v>20000</v>
          </cell>
          <cell r="F101">
            <v>0</v>
          </cell>
        </row>
        <row r="102">
          <cell r="C102">
            <v>6300</v>
          </cell>
          <cell r="E102">
            <v>30000</v>
          </cell>
          <cell r="F102">
            <v>0</v>
          </cell>
        </row>
        <row r="103">
          <cell r="C103">
            <v>6309</v>
          </cell>
          <cell r="E103">
            <v>90343</v>
          </cell>
          <cell r="F103">
            <v>0</v>
          </cell>
        </row>
        <row r="104">
          <cell r="C104" t="str">
            <v>6680</v>
          </cell>
          <cell r="E104">
            <v>12372688</v>
          </cell>
          <cell r="F104">
            <v>0</v>
          </cell>
        </row>
        <row r="105">
          <cell r="C105" t="str">
            <v>6689</v>
          </cell>
          <cell r="E105">
            <v>1548405</v>
          </cell>
          <cell r="F105">
            <v>0</v>
          </cell>
        </row>
        <row r="106">
          <cell r="E106">
            <v>2072000</v>
          </cell>
          <cell r="F106">
            <v>5453160</v>
          </cell>
        </row>
        <row r="107">
          <cell r="E107">
            <v>2067000</v>
          </cell>
          <cell r="F107">
            <v>5453160</v>
          </cell>
        </row>
        <row r="108">
          <cell r="C108" t="str">
            <v>0908</v>
          </cell>
          <cell r="E108">
            <v>1000</v>
          </cell>
          <cell r="F108">
            <v>0</v>
          </cell>
        </row>
        <row r="109">
          <cell r="C109" t="str">
            <v>2320</v>
          </cell>
          <cell r="E109">
            <v>2066000</v>
          </cell>
          <cell r="F109">
            <v>5453160</v>
          </cell>
        </row>
        <row r="110">
          <cell r="E110">
            <v>5000</v>
          </cell>
          <cell r="F110">
            <v>0</v>
          </cell>
        </row>
        <row r="111">
          <cell r="C111" t="str">
            <v>6668</v>
          </cell>
          <cell r="E111">
            <v>5000</v>
          </cell>
          <cell r="F111">
            <v>0</v>
          </cell>
        </row>
        <row r="112">
          <cell r="E112">
            <v>2717000</v>
          </cell>
          <cell r="F112">
            <v>1500</v>
          </cell>
        </row>
        <row r="113">
          <cell r="E113">
            <v>2717000</v>
          </cell>
          <cell r="F113">
            <v>500</v>
          </cell>
        </row>
        <row r="114">
          <cell r="C114" t="str">
            <v>0909</v>
          </cell>
          <cell r="E114">
            <v>0</v>
          </cell>
          <cell r="F114">
            <v>500</v>
          </cell>
        </row>
        <row r="115">
          <cell r="C115" t="str">
            <v>0970</v>
          </cell>
          <cell r="E115">
            <v>2717000</v>
          </cell>
          <cell r="F115">
            <v>0</v>
          </cell>
        </row>
        <row r="116">
          <cell r="E116">
            <v>0</v>
          </cell>
          <cell r="F116">
            <v>1000</v>
          </cell>
        </row>
        <row r="117">
          <cell r="C117" t="str">
            <v>6669</v>
          </cell>
          <cell r="E117">
            <v>0</v>
          </cell>
          <cell r="F117">
            <v>1000</v>
          </cell>
        </row>
        <row r="118">
          <cell r="E118">
            <v>5783072</v>
          </cell>
          <cell r="F118">
            <v>89978227</v>
          </cell>
        </row>
        <row r="119">
          <cell r="E119">
            <v>5778072</v>
          </cell>
          <cell r="F119">
            <v>16047127</v>
          </cell>
        </row>
        <row r="120">
          <cell r="C120" t="str">
            <v>0759</v>
          </cell>
          <cell r="E120">
            <v>0</v>
          </cell>
          <cell r="F120">
            <v>464520</v>
          </cell>
        </row>
        <row r="121">
          <cell r="C121" t="str">
            <v>0909</v>
          </cell>
          <cell r="E121">
            <v>1000</v>
          </cell>
          <cell r="F121">
            <v>5000</v>
          </cell>
        </row>
        <row r="122">
          <cell r="C122" t="str">
            <v>0979</v>
          </cell>
          <cell r="E122">
            <v>4644516</v>
          </cell>
          <cell r="F122">
            <v>9651585</v>
          </cell>
        </row>
        <row r="123">
          <cell r="C123">
            <v>2007</v>
          </cell>
          <cell r="E123">
            <v>1013341</v>
          </cell>
          <cell r="F123">
            <v>5302229</v>
          </cell>
        </row>
        <row r="124">
          <cell r="C124">
            <v>2009</v>
          </cell>
          <cell r="E124">
            <v>119215</v>
          </cell>
          <cell r="F124">
            <v>623793</v>
          </cell>
        </row>
        <row r="125">
          <cell r="E125">
            <v>5000</v>
          </cell>
          <cell r="F125">
            <v>73931100</v>
          </cell>
        </row>
        <row r="126">
          <cell r="C126">
            <v>6207</v>
          </cell>
          <cell r="E126">
            <v>0</v>
          </cell>
          <cell r="F126">
            <v>66139932</v>
          </cell>
        </row>
        <row r="127">
          <cell r="C127">
            <v>6209</v>
          </cell>
          <cell r="E127">
            <v>0</v>
          </cell>
          <cell r="F127">
            <v>7781168</v>
          </cell>
        </row>
        <row r="128">
          <cell r="C128">
            <v>6669</v>
          </cell>
          <cell r="E128">
            <v>5000</v>
          </cell>
          <cell r="F128">
            <v>10000</v>
          </cell>
        </row>
        <row r="129">
          <cell r="E129">
            <v>808749</v>
          </cell>
          <cell r="F129">
            <v>353000</v>
          </cell>
        </row>
        <row r="130">
          <cell r="E130">
            <v>309268</v>
          </cell>
          <cell r="F130">
            <v>348000</v>
          </cell>
        </row>
        <row r="131">
          <cell r="C131" t="str">
            <v>0690</v>
          </cell>
          <cell r="E131">
            <v>50400</v>
          </cell>
          <cell r="F131">
            <v>0</v>
          </cell>
        </row>
        <row r="132">
          <cell r="C132" t="str">
            <v>0830</v>
          </cell>
          <cell r="E132">
            <v>163440</v>
          </cell>
          <cell r="F132">
            <v>147000</v>
          </cell>
        </row>
        <row r="133">
          <cell r="C133" t="str">
            <v>0908</v>
          </cell>
          <cell r="E133">
            <v>2000</v>
          </cell>
          <cell r="F133">
            <v>0</v>
          </cell>
        </row>
        <row r="134">
          <cell r="C134" t="str">
            <v>0909</v>
          </cell>
          <cell r="E134">
            <v>1000</v>
          </cell>
          <cell r="F134">
            <v>1000</v>
          </cell>
        </row>
        <row r="135">
          <cell r="C135" t="str">
            <v>0970</v>
          </cell>
          <cell r="E135">
            <v>0</v>
          </cell>
          <cell r="F135">
            <v>200000</v>
          </cell>
        </row>
        <row r="136">
          <cell r="C136">
            <v>2990</v>
          </cell>
          <cell r="E136">
            <v>79900</v>
          </cell>
          <cell r="F136">
            <v>0</v>
          </cell>
        </row>
        <row r="137">
          <cell r="C137">
            <v>2999</v>
          </cell>
          <cell r="E137">
            <v>12528</v>
          </cell>
          <cell r="F137">
            <v>0</v>
          </cell>
        </row>
        <row r="138">
          <cell r="E138">
            <v>499481</v>
          </cell>
          <cell r="F138">
            <v>5000</v>
          </cell>
        </row>
        <row r="139">
          <cell r="C139">
            <v>6207</v>
          </cell>
          <cell r="E139">
            <v>484481</v>
          </cell>
          <cell r="F139">
            <v>0</v>
          </cell>
        </row>
        <row r="140">
          <cell r="C140">
            <v>6668</v>
          </cell>
          <cell r="E140">
            <v>10000</v>
          </cell>
          <cell r="F140">
            <v>0</v>
          </cell>
        </row>
        <row r="141">
          <cell r="C141">
            <v>6669</v>
          </cell>
          <cell r="E141">
            <v>5000</v>
          </cell>
          <cell r="F141">
            <v>5000</v>
          </cell>
        </row>
        <row r="142">
          <cell r="E142">
            <v>3012693</v>
          </cell>
          <cell r="F142">
            <v>9974265</v>
          </cell>
        </row>
        <row r="143">
          <cell r="E143">
            <v>82225</v>
          </cell>
          <cell r="F143">
            <v>80500</v>
          </cell>
        </row>
        <row r="144">
          <cell r="E144">
            <v>82225</v>
          </cell>
          <cell r="F144">
            <v>80500</v>
          </cell>
        </row>
        <row r="145">
          <cell r="C145">
            <v>2319</v>
          </cell>
          <cell r="E145">
            <v>75075</v>
          </cell>
          <cell r="F145">
            <v>73500</v>
          </cell>
        </row>
        <row r="146">
          <cell r="C146">
            <v>2329</v>
          </cell>
          <cell r="E146">
            <v>3575</v>
          </cell>
          <cell r="F146">
            <v>3500</v>
          </cell>
        </row>
        <row r="147">
          <cell r="C147">
            <v>2709</v>
          </cell>
          <cell r="E147">
            <v>3575</v>
          </cell>
          <cell r="F147">
            <v>3500</v>
          </cell>
        </row>
        <row r="148">
          <cell r="E148">
            <v>2845468</v>
          </cell>
          <cell r="F148">
            <v>9878765</v>
          </cell>
        </row>
        <row r="149">
          <cell r="E149">
            <v>2845468</v>
          </cell>
          <cell r="F149">
            <v>4672860</v>
          </cell>
        </row>
        <row r="150">
          <cell r="C150">
            <v>2007</v>
          </cell>
          <cell r="E150">
            <v>2463082</v>
          </cell>
          <cell r="F150">
            <v>4672860</v>
          </cell>
        </row>
        <row r="151">
          <cell r="C151">
            <v>2009</v>
          </cell>
          <cell r="E151">
            <v>273677</v>
          </cell>
          <cell r="F151">
            <v>0</v>
          </cell>
        </row>
        <row r="152">
          <cell r="C152">
            <v>2329</v>
          </cell>
          <cell r="E152">
            <v>108709</v>
          </cell>
          <cell r="F152">
            <v>0</v>
          </cell>
        </row>
        <row r="153">
          <cell r="E153">
            <v>0</v>
          </cell>
          <cell r="F153">
            <v>5205905</v>
          </cell>
        </row>
        <row r="154">
          <cell r="C154">
            <v>6207</v>
          </cell>
          <cell r="E154">
            <v>0</v>
          </cell>
          <cell r="F154">
            <v>5205905</v>
          </cell>
        </row>
        <row r="155">
          <cell r="E155">
            <v>85000</v>
          </cell>
          <cell r="F155">
            <v>15000</v>
          </cell>
        </row>
        <row r="156">
          <cell r="E156">
            <v>10000</v>
          </cell>
          <cell r="F156">
            <v>5000</v>
          </cell>
        </row>
        <row r="157">
          <cell r="C157" t="str">
            <v>0909</v>
          </cell>
          <cell r="E157">
            <v>10000</v>
          </cell>
          <cell r="F157">
            <v>5000</v>
          </cell>
        </row>
        <row r="158">
          <cell r="E158">
            <v>75000</v>
          </cell>
          <cell r="F158">
            <v>10000</v>
          </cell>
        </row>
        <row r="159">
          <cell r="C159" t="str">
            <v>6669</v>
          </cell>
          <cell r="E159">
            <v>75000</v>
          </cell>
          <cell r="F159">
            <v>10000</v>
          </cell>
        </row>
        <row r="160">
          <cell r="E160">
            <v>11296633</v>
          </cell>
          <cell r="F160">
            <v>10455345</v>
          </cell>
        </row>
        <row r="161">
          <cell r="E161">
            <v>11290633</v>
          </cell>
          <cell r="F161">
            <v>10440345</v>
          </cell>
        </row>
        <row r="162">
          <cell r="E162">
            <v>1025800</v>
          </cell>
          <cell r="F162">
            <v>282000</v>
          </cell>
        </row>
        <row r="163">
          <cell r="C163" t="str">
            <v>0470</v>
          </cell>
          <cell r="E163">
            <v>105800</v>
          </cell>
          <cell r="F163">
            <v>135000</v>
          </cell>
        </row>
        <row r="164">
          <cell r="C164" t="str">
            <v>0750</v>
          </cell>
          <cell r="E164">
            <v>125000</v>
          </cell>
          <cell r="F164">
            <v>122000</v>
          </cell>
        </row>
        <row r="165">
          <cell r="C165" t="str">
            <v>0830</v>
          </cell>
          <cell r="E165">
            <v>25000</v>
          </cell>
          <cell r="F165">
            <v>25000</v>
          </cell>
        </row>
        <row r="166">
          <cell r="C166" t="str">
            <v>2990</v>
          </cell>
          <cell r="E166">
            <v>770000</v>
          </cell>
          <cell r="F166">
            <v>0</v>
          </cell>
        </row>
        <row r="167">
          <cell r="E167">
            <v>10264833</v>
          </cell>
          <cell r="F167">
            <v>10158345</v>
          </cell>
        </row>
        <row r="168">
          <cell r="C168" t="str">
            <v>0770</v>
          </cell>
          <cell r="E168">
            <v>10264833</v>
          </cell>
          <cell r="F168">
            <v>10158345</v>
          </cell>
        </row>
        <row r="169">
          <cell r="E169">
            <v>6000</v>
          </cell>
          <cell r="F169">
            <v>15000</v>
          </cell>
        </row>
        <row r="170">
          <cell r="E170">
            <v>1000</v>
          </cell>
          <cell r="F170">
            <v>5000</v>
          </cell>
        </row>
        <row r="171">
          <cell r="C171" t="str">
            <v>0909</v>
          </cell>
          <cell r="E171">
            <v>1000</v>
          </cell>
          <cell r="F171">
            <v>5000</v>
          </cell>
        </row>
        <row r="172">
          <cell r="E172">
            <v>5000</v>
          </cell>
          <cell r="F172">
            <v>10000</v>
          </cell>
        </row>
        <row r="173">
          <cell r="C173" t="str">
            <v>6669</v>
          </cell>
          <cell r="E173">
            <v>5000</v>
          </cell>
          <cell r="F173">
            <v>10000</v>
          </cell>
        </row>
        <row r="174">
          <cell r="E174">
            <v>342150</v>
          </cell>
          <cell r="F174">
            <v>292500</v>
          </cell>
        </row>
        <row r="175">
          <cell r="E175">
            <v>32150</v>
          </cell>
          <cell r="F175">
            <v>25500</v>
          </cell>
        </row>
        <row r="176">
          <cell r="E176">
            <v>32150</v>
          </cell>
          <cell r="F176">
            <v>25500</v>
          </cell>
        </row>
        <row r="177">
          <cell r="C177" t="str">
            <v>0830</v>
          </cell>
          <cell r="E177">
            <v>25000</v>
          </cell>
          <cell r="F177">
            <v>15000</v>
          </cell>
        </row>
        <row r="178">
          <cell r="C178" t="str">
            <v>0920</v>
          </cell>
          <cell r="E178">
            <v>6500</v>
          </cell>
          <cell r="F178">
            <v>10000</v>
          </cell>
        </row>
        <row r="179">
          <cell r="C179" t="str">
            <v>0970</v>
          </cell>
          <cell r="E179">
            <v>650</v>
          </cell>
          <cell r="F179">
            <v>500</v>
          </cell>
        </row>
        <row r="180">
          <cell r="E180">
            <v>0</v>
          </cell>
          <cell r="F180">
            <v>2000</v>
          </cell>
        </row>
        <row r="181">
          <cell r="E181">
            <v>0</v>
          </cell>
          <cell r="F181">
            <v>2000</v>
          </cell>
        </row>
        <row r="182">
          <cell r="C182">
            <v>2210</v>
          </cell>
          <cell r="E182">
            <v>0</v>
          </cell>
          <cell r="F182">
            <v>2000</v>
          </cell>
        </row>
        <row r="183">
          <cell r="E183">
            <v>250000</v>
          </cell>
          <cell r="F183">
            <v>200000</v>
          </cell>
        </row>
        <row r="184">
          <cell r="E184">
            <v>250000</v>
          </cell>
          <cell r="F184">
            <v>200000</v>
          </cell>
        </row>
        <row r="185">
          <cell r="C185">
            <v>2210</v>
          </cell>
          <cell r="E185">
            <v>250000</v>
          </cell>
          <cell r="F185">
            <v>200000</v>
          </cell>
        </row>
        <row r="186">
          <cell r="E186">
            <v>60000</v>
          </cell>
          <cell r="F186">
            <v>65000</v>
          </cell>
        </row>
        <row r="187">
          <cell r="E187">
            <v>60000</v>
          </cell>
          <cell r="F187">
            <v>65000</v>
          </cell>
        </row>
        <row r="188">
          <cell r="C188" t="str">
            <v>0830</v>
          </cell>
          <cell r="E188">
            <v>60000</v>
          </cell>
          <cell r="F188">
            <v>65000</v>
          </cell>
        </row>
        <row r="189">
          <cell r="E189">
            <v>14710934</v>
          </cell>
          <cell r="F189">
            <v>12941595</v>
          </cell>
        </row>
        <row r="190">
          <cell r="E190">
            <v>772876</v>
          </cell>
          <cell r="F190">
            <v>617390</v>
          </cell>
        </row>
        <row r="191">
          <cell r="E191">
            <v>772876</v>
          </cell>
          <cell r="F191">
            <v>617390</v>
          </cell>
        </row>
        <row r="192">
          <cell r="C192">
            <v>2008</v>
          </cell>
          <cell r="E192">
            <v>656945</v>
          </cell>
          <cell r="F192">
            <v>524780</v>
          </cell>
        </row>
        <row r="193">
          <cell r="C193">
            <v>2009</v>
          </cell>
          <cell r="E193">
            <v>115931</v>
          </cell>
          <cell r="F193">
            <v>92610</v>
          </cell>
        </row>
        <row r="194">
          <cell r="E194">
            <v>590000</v>
          </cell>
          <cell r="F194">
            <v>554000</v>
          </cell>
        </row>
        <row r="195">
          <cell r="E195">
            <v>590000</v>
          </cell>
          <cell r="F195">
            <v>554000</v>
          </cell>
        </row>
        <row r="196">
          <cell r="C196">
            <v>2210</v>
          </cell>
          <cell r="E196">
            <v>514000</v>
          </cell>
          <cell r="F196">
            <v>534000</v>
          </cell>
        </row>
        <row r="197">
          <cell r="C197">
            <v>2230</v>
          </cell>
          <cell r="E197">
            <v>76000</v>
          </cell>
          <cell r="F197">
            <v>20000</v>
          </cell>
        </row>
        <row r="198">
          <cell r="E198">
            <v>11210197</v>
          </cell>
          <cell r="F198">
            <v>9610325</v>
          </cell>
        </row>
        <row r="199">
          <cell r="E199">
            <v>11145739</v>
          </cell>
          <cell r="F199">
            <v>9542325</v>
          </cell>
        </row>
        <row r="200">
          <cell r="C200" t="str">
            <v>0590</v>
          </cell>
          <cell r="E200">
            <v>73000</v>
          </cell>
          <cell r="F200">
            <v>80000</v>
          </cell>
        </row>
        <row r="201">
          <cell r="C201" t="str">
            <v>0690</v>
          </cell>
          <cell r="E201">
            <v>2000</v>
          </cell>
          <cell r="F201">
            <v>2500</v>
          </cell>
        </row>
        <row r="202">
          <cell r="C202" t="str">
            <v>0908</v>
          </cell>
          <cell r="E202">
            <v>1500</v>
          </cell>
          <cell r="F202">
            <v>0</v>
          </cell>
        </row>
        <row r="203">
          <cell r="C203" t="str">
            <v>0909</v>
          </cell>
          <cell r="E203">
            <v>500</v>
          </cell>
          <cell r="F203">
            <v>2000</v>
          </cell>
        </row>
        <row r="204">
          <cell r="C204" t="str">
            <v>0920</v>
          </cell>
          <cell r="E204">
            <v>2922128</v>
          </cell>
          <cell r="F204">
            <v>500</v>
          </cell>
        </row>
        <row r="205">
          <cell r="C205" t="str">
            <v>0970</v>
          </cell>
          <cell r="E205">
            <v>2936</v>
          </cell>
          <cell r="F205">
            <v>0</v>
          </cell>
        </row>
        <row r="206">
          <cell r="C206" t="str">
            <v>0978</v>
          </cell>
          <cell r="E206">
            <v>800</v>
          </cell>
          <cell r="F206">
            <v>0</v>
          </cell>
        </row>
        <row r="207">
          <cell r="C207" t="str">
            <v>2008</v>
          </cell>
          <cell r="E207">
            <v>6600000</v>
          </cell>
          <cell r="F207">
            <v>7943450</v>
          </cell>
        </row>
        <row r="208">
          <cell r="C208" t="str">
            <v>2009</v>
          </cell>
          <cell r="E208">
            <v>184875</v>
          </cell>
          <cell r="F208">
            <v>184875</v>
          </cell>
        </row>
        <row r="209">
          <cell r="C209" t="str">
            <v>2310</v>
          </cell>
          <cell r="E209">
            <v>120000</v>
          </cell>
          <cell r="F209">
            <v>120000</v>
          </cell>
        </row>
        <row r="210">
          <cell r="C210" t="str">
            <v>2320</v>
          </cell>
          <cell r="E210">
            <v>60000</v>
          </cell>
          <cell r="F210">
            <v>60000</v>
          </cell>
        </row>
        <row r="211">
          <cell r="C211" t="str">
            <v>2330</v>
          </cell>
          <cell r="E211">
            <v>1160000</v>
          </cell>
          <cell r="F211">
            <v>1124000</v>
          </cell>
        </row>
        <row r="212">
          <cell r="C212" t="str">
            <v>2918</v>
          </cell>
          <cell r="E212">
            <v>15000</v>
          </cell>
          <cell r="F212">
            <v>20000</v>
          </cell>
        </row>
        <row r="213">
          <cell r="C213" t="str">
            <v>2919</v>
          </cell>
          <cell r="E213">
            <v>3000</v>
          </cell>
          <cell r="F213">
            <v>5000</v>
          </cell>
        </row>
        <row r="214">
          <cell r="E214">
            <v>64458</v>
          </cell>
          <cell r="F214">
            <v>68000</v>
          </cell>
        </row>
        <row r="215">
          <cell r="C215">
            <v>6208</v>
          </cell>
          <cell r="E215">
            <v>30000</v>
          </cell>
          <cell r="F215">
            <v>68000</v>
          </cell>
        </row>
        <row r="216">
          <cell r="C216">
            <v>6680</v>
          </cell>
          <cell r="E216">
            <v>34458</v>
          </cell>
          <cell r="F216">
            <v>0</v>
          </cell>
        </row>
        <row r="217">
          <cell r="E217">
            <v>5044</v>
          </cell>
          <cell r="F217">
            <v>4447</v>
          </cell>
        </row>
        <row r="218">
          <cell r="E218">
            <v>5044</v>
          </cell>
          <cell r="F218">
            <v>4447</v>
          </cell>
        </row>
        <row r="219">
          <cell r="C219" t="str">
            <v>0690</v>
          </cell>
          <cell r="E219">
            <v>4447</v>
          </cell>
          <cell r="F219">
            <v>4447</v>
          </cell>
        </row>
        <row r="220">
          <cell r="C220">
            <v>2210</v>
          </cell>
          <cell r="E220">
            <v>597</v>
          </cell>
          <cell r="F220">
            <v>0</v>
          </cell>
        </row>
        <row r="221">
          <cell r="E221">
            <v>267773</v>
          </cell>
          <cell r="F221">
            <v>394200</v>
          </cell>
        </row>
        <row r="222">
          <cell r="E222">
            <v>267773</v>
          </cell>
          <cell r="F222">
            <v>394200</v>
          </cell>
        </row>
        <row r="223">
          <cell r="C223" t="str">
            <v>2007</v>
          </cell>
          <cell r="E223">
            <v>227608</v>
          </cell>
          <cell r="F223">
            <v>335070</v>
          </cell>
        </row>
        <row r="224">
          <cell r="C224">
            <v>2009</v>
          </cell>
          <cell r="E224">
            <v>40165</v>
          </cell>
          <cell r="F224">
            <v>59130</v>
          </cell>
        </row>
        <row r="225">
          <cell r="E225">
            <v>663685</v>
          </cell>
          <cell r="F225">
            <v>320468</v>
          </cell>
        </row>
        <row r="226">
          <cell r="E226">
            <v>663685</v>
          </cell>
          <cell r="F226">
            <v>320468</v>
          </cell>
        </row>
        <row r="227">
          <cell r="C227">
            <v>2007</v>
          </cell>
          <cell r="E227">
            <v>619097</v>
          </cell>
          <cell r="F227">
            <v>272398</v>
          </cell>
        </row>
        <row r="228">
          <cell r="C228">
            <v>2009</v>
          </cell>
          <cell r="E228">
            <v>30127</v>
          </cell>
          <cell r="F228">
            <v>48070</v>
          </cell>
        </row>
        <row r="229">
          <cell r="C229">
            <v>2990</v>
          </cell>
          <cell r="E229">
            <v>14461</v>
          </cell>
          <cell r="F229">
            <v>0</v>
          </cell>
        </row>
        <row r="230">
          <cell r="E230">
            <v>1201359</v>
          </cell>
          <cell r="F230">
            <v>1440765</v>
          </cell>
        </row>
        <row r="231">
          <cell r="E231">
            <v>1191359</v>
          </cell>
          <cell r="F231">
            <v>1435665</v>
          </cell>
        </row>
        <row r="232">
          <cell r="C232" t="str">
            <v>0830</v>
          </cell>
          <cell r="E232">
            <v>4000</v>
          </cell>
          <cell r="F232">
            <v>0</v>
          </cell>
        </row>
        <row r="233">
          <cell r="C233" t="str">
            <v>2001</v>
          </cell>
          <cell r="E233">
            <v>0</v>
          </cell>
          <cell r="F233">
            <v>212500</v>
          </cell>
        </row>
        <row r="234">
          <cell r="C234" t="str">
            <v>2008</v>
          </cell>
          <cell r="E234">
            <v>1171889</v>
          </cell>
          <cell r="F234">
            <v>1205979</v>
          </cell>
        </row>
        <row r="235">
          <cell r="C235" t="str">
            <v>2009</v>
          </cell>
          <cell r="E235">
            <v>15470</v>
          </cell>
          <cell r="F235">
            <v>17186</v>
          </cell>
        </row>
        <row r="236">
          <cell r="E236">
            <v>10000</v>
          </cell>
          <cell r="F236">
            <v>5100</v>
          </cell>
        </row>
        <row r="237">
          <cell r="C237">
            <v>6208</v>
          </cell>
          <cell r="E237">
            <v>10000</v>
          </cell>
          <cell r="F237">
            <v>5100</v>
          </cell>
        </row>
        <row r="238">
          <cell r="E238">
            <v>82000</v>
          </cell>
          <cell r="F238">
            <v>0</v>
          </cell>
        </row>
        <row r="239">
          <cell r="E239">
            <v>82000</v>
          </cell>
          <cell r="F239">
            <v>0</v>
          </cell>
        </row>
        <row r="240">
          <cell r="E240">
            <v>82000</v>
          </cell>
          <cell r="F240">
            <v>0</v>
          </cell>
        </row>
        <row r="241">
          <cell r="C241" t="str">
            <v>2220</v>
          </cell>
          <cell r="E241">
            <v>82000</v>
          </cell>
          <cell r="F241">
            <v>0</v>
          </cell>
        </row>
        <row r="242">
          <cell r="E242">
            <v>89419993</v>
          </cell>
          <cell r="F242">
            <v>91463232</v>
          </cell>
        </row>
        <row r="243">
          <cell r="E243">
            <v>435350</v>
          </cell>
          <cell r="F243">
            <v>748500</v>
          </cell>
        </row>
        <row r="244">
          <cell r="E244">
            <v>435350</v>
          </cell>
          <cell r="F244">
            <v>748500</v>
          </cell>
        </row>
        <row r="245">
          <cell r="C245" t="str">
            <v>0480</v>
          </cell>
          <cell r="E245">
            <v>435350</v>
          </cell>
          <cell r="F245">
            <v>748500</v>
          </cell>
        </row>
        <row r="246">
          <cell r="E246">
            <v>88984643</v>
          </cell>
          <cell r="F246">
            <v>90714732</v>
          </cell>
        </row>
        <row r="247">
          <cell r="E247">
            <v>88984643</v>
          </cell>
          <cell r="F247">
            <v>90714732</v>
          </cell>
        </row>
        <row r="248">
          <cell r="C248" t="str">
            <v>0010</v>
          </cell>
          <cell r="E248">
            <v>28984643</v>
          </cell>
          <cell r="F248">
            <v>30714732</v>
          </cell>
        </row>
        <row r="249">
          <cell r="C249" t="str">
            <v>0020</v>
          </cell>
          <cell r="E249">
            <v>60000000</v>
          </cell>
          <cell r="F249">
            <v>60000000</v>
          </cell>
        </row>
        <row r="250">
          <cell r="E250">
            <v>357168848</v>
          </cell>
          <cell r="F250">
            <v>774939362</v>
          </cell>
        </row>
        <row r="251">
          <cell r="E251">
            <v>21502431</v>
          </cell>
          <cell r="F251">
            <v>23141219</v>
          </cell>
        </row>
        <row r="252">
          <cell r="E252">
            <v>21502431</v>
          </cell>
          <cell r="F252">
            <v>23141219</v>
          </cell>
        </row>
        <row r="253">
          <cell r="C253">
            <v>2920</v>
          </cell>
          <cell r="E253">
            <v>21502431</v>
          </cell>
          <cell r="F253">
            <v>23141219</v>
          </cell>
        </row>
        <row r="254">
          <cell r="E254">
            <v>3528400</v>
          </cell>
          <cell r="F254">
            <v>0</v>
          </cell>
        </row>
        <row r="255">
          <cell r="E255">
            <v>3528400</v>
          </cell>
          <cell r="F255">
            <v>0</v>
          </cell>
        </row>
        <row r="256">
          <cell r="C256">
            <v>6180</v>
          </cell>
          <cell r="E256">
            <v>3528400</v>
          </cell>
          <cell r="F256">
            <v>0</v>
          </cell>
        </row>
        <row r="257">
          <cell r="E257">
            <v>90353923</v>
          </cell>
          <cell r="F257">
            <v>111699086</v>
          </cell>
        </row>
        <row r="258">
          <cell r="E258">
            <v>90353923</v>
          </cell>
          <cell r="F258">
            <v>111699086</v>
          </cell>
        </row>
        <row r="259">
          <cell r="C259">
            <v>2920</v>
          </cell>
          <cell r="E259">
            <v>90353923</v>
          </cell>
          <cell r="F259">
            <v>111699086</v>
          </cell>
        </row>
        <row r="260">
          <cell r="E260">
            <v>67839229</v>
          </cell>
          <cell r="F260">
            <v>63789216</v>
          </cell>
        </row>
        <row r="261">
          <cell r="E261">
            <v>67839229</v>
          </cell>
          <cell r="F261">
            <v>63789216</v>
          </cell>
        </row>
        <row r="262">
          <cell r="C262">
            <v>2920</v>
          </cell>
          <cell r="E262">
            <v>67839229</v>
          </cell>
          <cell r="F262">
            <v>63789216</v>
          </cell>
        </row>
        <row r="263">
          <cell r="E263">
            <v>127582351</v>
          </cell>
          <cell r="F263">
            <v>531577377</v>
          </cell>
        </row>
        <row r="264">
          <cell r="E264">
            <v>26980327</v>
          </cell>
          <cell r="F264">
            <v>33859346</v>
          </cell>
        </row>
        <row r="265">
          <cell r="C265">
            <v>2007</v>
          </cell>
          <cell r="E265">
            <v>7850327</v>
          </cell>
          <cell r="F265">
            <v>14709346</v>
          </cell>
        </row>
        <row r="266">
          <cell r="C266">
            <v>2008</v>
          </cell>
          <cell r="E266">
            <v>18970000</v>
          </cell>
          <cell r="F266">
            <v>18900000</v>
          </cell>
        </row>
        <row r="267">
          <cell r="C267">
            <v>2009</v>
          </cell>
          <cell r="E267">
            <v>160000</v>
          </cell>
          <cell r="F267">
            <v>250000</v>
          </cell>
        </row>
        <row r="268">
          <cell r="E268">
            <v>100602024</v>
          </cell>
          <cell r="F268">
            <v>497718031</v>
          </cell>
        </row>
        <row r="269">
          <cell r="C269">
            <v>6207</v>
          </cell>
          <cell r="E269">
            <v>74837024</v>
          </cell>
          <cell r="F269">
            <v>472868031</v>
          </cell>
        </row>
        <row r="270">
          <cell r="C270">
            <v>6208</v>
          </cell>
          <cell r="E270">
            <v>30000</v>
          </cell>
          <cell r="F270">
            <v>100000</v>
          </cell>
        </row>
        <row r="271">
          <cell r="C271">
            <v>6209</v>
          </cell>
          <cell r="E271">
            <v>25735000</v>
          </cell>
          <cell r="F271">
            <v>24750000</v>
          </cell>
        </row>
        <row r="272">
          <cell r="E272">
            <v>46362514</v>
          </cell>
          <cell r="F272">
            <v>44732464</v>
          </cell>
        </row>
        <row r="273">
          <cell r="E273">
            <v>46357514</v>
          </cell>
          <cell r="F273">
            <v>44732464</v>
          </cell>
        </row>
        <row r="274">
          <cell r="C274">
            <v>2007</v>
          </cell>
          <cell r="E274">
            <v>7360272</v>
          </cell>
          <cell r="F274">
            <v>5803878</v>
          </cell>
        </row>
        <row r="275">
          <cell r="C275">
            <v>2009</v>
          </cell>
          <cell r="E275">
            <v>38997242</v>
          </cell>
          <cell r="F275">
            <v>38928586</v>
          </cell>
        </row>
        <row r="276">
          <cell r="E276">
            <v>5000</v>
          </cell>
          <cell r="F276">
            <v>0</v>
          </cell>
        </row>
        <row r="277">
          <cell r="C277">
            <v>6209</v>
          </cell>
          <cell r="E277">
            <v>5000</v>
          </cell>
          <cell r="F277">
            <v>0</v>
          </cell>
        </row>
        <row r="278">
          <cell r="E278">
            <v>544500</v>
          </cell>
          <cell r="F278">
            <v>103100</v>
          </cell>
        </row>
        <row r="279">
          <cell r="E279">
            <v>16000</v>
          </cell>
          <cell r="F279">
            <v>10000</v>
          </cell>
        </row>
        <row r="280">
          <cell r="E280">
            <v>16000</v>
          </cell>
          <cell r="F280">
            <v>10000</v>
          </cell>
        </row>
        <row r="281">
          <cell r="C281" t="str">
            <v>0690</v>
          </cell>
          <cell r="E281">
            <v>2000</v>
          </cell>
          <cell r="F281">
            <v>1000</v>
          </cell>
        </row>
        <row r="282">
          <cell r="C282" t="str">
            <v>0920</v>
          </cell>
          <cell r="E282">
            <v>12000</v>
          </cell>
          <cell r="F282">
            <v>8000</v>
          </cell>
        </row>
        <row r="283">
          <cell r="C283" t="str">
            <v>0970</v>
          </cell>
          <cell r="E283">
            <v>2000</v>
          </cell>
          <cell r="F283">
            <v>1000</v>
          </cell>
        </row>
        <row r="284">
          <cell r="E284">
            <v>47000</v>
          </cell>
          <cell r="F284">
            <v>49200</v>
          </cell>
        </row>
        <row r="285">
          <cell r="E285">
            <v>47000</v>
          </cell>
          <cell r="F285">
            <v>49200</v>
          </cell>
        </row>
        <row r="286">
          <cell r="C286" t="str">
            <v>0690</v>
          </cell>
          <cell r="E286">
            <v>1800</v>
          </cell>
          <cell r="F286">
            <v>1800</v>
          </cell>
        </row>
        <row r="287">
          <cell r="C287" t="str">
            <v>0920</v>
          </cell>
          <cell r="E287">
            <v>38200</v>
          </cell>
          <cell r="F287">
            <v>40500</v>
          </cell>
        </row>
        <row r="288">
          <cell r="C288" t="str">
            <v>0970</v>
          </cell>
          <cell r="E288">
            <v>7000</v>
          </cell>
          <cell r="F288">
            <v>6900</v>
          </cell>
        </row>
        <row r="289">
          <cell r="E289">
            <v>456600</v>
          </cell>
          <cell r="F289">
            <v>26600</v>
          </cell>
        </row>
        <row r="290">
          <cell r="E290">
            <v>456600</v>
          </cell>
          <cell r="F290">
            <v>26600</v>
          </cell>
        </row>
        <row r="291">
          <cell r="C291" t="str">
            <v>0920</v>
          </cell>
          <cell r="E291">
            <v>23000</v>
          </cell>
          <cell r="F291">
            <v>23000</v>
          </cell>
        </row>
        <row r="292">
          <cell r="C292" t="str">
            <v>0970</v>
          </cell>
          <cell r="E292">
            <v>3600</v>
          </cell>
          <cell r="F292">
            <v>3600</v>
          </cell>
        </row>
        <row r="293">
          <cell r="C293" t="str">
            <v>2440</v>
          </cell>
          <cell r="E293">
            <v>430000</v>
          </cell>
          <cell r="F293">
            <v>0</v>
          </cell>
        </row>
        <row r="294">
          <cell r="E294">
            <v>24900</v>
          </cell>
          <cell r="F294">
            <v>17300</v>
          </cell>
        </row>
        <row r="295">
          <cell r="E295">
            <v>24900</v>
          </cell>
          <cell r="F295">
            <v>17300</v>
          </cell>
        </row>
        <row r="296">
          <cell r="C296" t="str">
            <v>0920</v>
          </cell>
          <cell r="E296">
            <v>16900</v>
          </cell>
          <cell r="F296">
            <v>16000</v>
          </cell>
        </row>
        <row r="297">
          <cell r="C297" t="str">
            <v>0970</v>
          </cell>
          <cell r="E297">
            <v>2300</v>
          </cell>
          <cell r="F297">
            <v>1300</v>
          </cell>
        </row>
        <row r="298">
          <cell r="C298" t="str">
            <v>2700</v>
          </cell>
          <cell r="E298">
            <v>5700</v>
          </cell>
          <cell r="F298">
            <v>0</v>
          </cell>
        </row>
        <row r="299">
          <cell r="E299">
            <v>122316</v>
          </cell>
          <cell r="F299">
            <v>0</v>
          </cell>
        </row>
        <row r="300">
          <cell r="E300">
            <v>111069</v>
          </cell>
          <cell r="F300">
            <v>0</v>
          </cell>
        </row>
        <row r="301">
          <cell r="E301">
            <v>111069</v>
          </cell>
          <cell r="F301">
            <v>0</v>
          </cell>
        </row>
        <row r="302">
          <cell r="C302" t="str">
            <v>6680</v>
          </cell>
          <cell r="E302">
            <v>111069</v>
          </cell>
          <cell r="F302">
            <v>0</v>
          </cell>
        </row>
        <row r="303">
          <cell r="E303">
            <v>11247</v>
          </cell>
          <cell r="F303">
            <v>0</v>
          </cell>
        </row>
        <row r="304">
          <cell r="E304">
            <v>11247</v>
          </cell>
          <cell r="F304">
            <v>0</v>
          </cell>
        </row>
        <row r="305">
          <cell r="C305" t="str">
            <v>0970</v>
          </cell>
          <cell r="E305">
            <v>11247</v>
          </cell>
          <cell r="F305">
            <v>0</v>
          </cell>
        </row>
        <row r="306">
          <cell r="E306">
            <v>1815810</v>
          </cell>
          <cell r="F306">
            <v>1819645</v>
          </cell>
        </row>
        <row r="307">
          <cell r="E307">
            <v>748000</v>
          </cell>
          <cell r="F307">
            <v>778000</v>
          </cell>
        </row>
        <row r="308">
          <cell r="E308">
            <v>748000</v>
          </cell>
          <cell r="F308">
            <v>778000</v>
          </cell>
        </row>
        <row r="309">
          <cell r="C309">
            <v>2210</v>
          </cell>
          <cell r="E309">
            <v>748000</v>
          </cell>
          <cell r="F309">
            <v>778000</v>
          </cell>
        </row>
        <row r="310">
          <cell r="E310">
            <v>1067810</v>
          </cell>
          <cell r="F310">
            <v>1041645</v>
          </cell>
        </row>
        <row r="311">
          <cell r="E311">
            <v>1067810</v>
          </cell>
          <cell r="F311">
            <v>1041645</v>
          </cell>
        </row>
        <row r="312">
          <cell r="C312" t="str">
            <v>0920</v>
          </cell>
          <cell r="E312">
            <v>0</v>
          </cell>
          <cell r="F312">
            <v>1600</v>
          </cell>
        </row>
        <row r="313">
          <cell r="C313" t="str">
            <v>0970</v>
          </cell>
          <cell r="E313">
            <v>0</v>
          </cell>
          <cell r="F313">
            <v>45</v>
          </cell>
        </row>
        <row r="314">
          <cell r="C314">
            <v>2210</v>
          </cell>
          <cell r="E314">
            <v>523000</v>
          </cell>
          <cell r="F314">
            <v>807000</v>
          </cell>
        </row>
        <row r="315">
          <cell r="C315">
            <v>2230</v>
          </cell>
          <cell r="E315">
            <v>544810</v>
          </cell>
          <cell r="F315">
            <v>233000</v>
          </cell>
        </row>
        <row r="316">
          <cell r="E316">
            <v>5186533</v>
          </cell>
          <cell r="F316">
            <v>6980335</v>
          </cell>
        </row>
        <row r="317">
          <cell r="E317">
            <v>122077</v>
          </cell>
          <cell r="F317">
            <v>122077</v>
          </cell>
        </row>
        <row r="318">
          <cell r="E318">
            <v>122077</v>
          </cell>
          <cell r="F318">
            <v>122077</v>
          </cell>
        </row>
        <row r="319">
          <cell r="C319" t="str">
            <v>0970</v>
          </cell>
          <cell r="E319">
            <v>122077</v>
          </cell>
          <cell r="F319">
            <v>122077</v>
          </cell>
        </row>
        <row r="320">
          <cell r="E320">
            <v>4766456</v>
          </cell>
          <cell r="F320">
            <v>6658258</v>
          </cell>
        </row>
        <row r="321">
          <cell r="E321">
            <v>4732456</v>
          </cell>
          <cell r="F321">
            <v>6551923</v>
          </cell>
        </row>
        <row r="322">
          <cell r="C322" t="str">
            <v>0580</v>
          </cell>
          <cell r="E322">
            <v>1478</v>
          </cell>
          <cell r="F322">
            <v>0</v>
          </cell>
        </row>
        <row r="323">
          <cell r="C323" t="str">
            <v>0690</v>
          </cell>
          <cell r="E323">
            <v>2000</v>
          </cell>
          <cell r="F323">
            <v>2000</v>
          </cell>
        </row>
        <row r="324">
          <cell r="C324" t="str">
            <v>0920</v>
          </cell>
          <cell r="E324">
            <v>5000</v>
          </cell>
          <cell r="F324">
            <v>5000</v>
          </cell>
        </row>
        <row r="325">
          <cell r="C325" t="str">
            <v>0970</v>
          </cell>
          <cell r="E325">
            <v>3000</v>
          </cell>
          <cell r="F325">
            <v>3000</v>
          </cell>
        </row>
        <row r="326">
          <cell r="C326" t="str">
            <v>2008</v>
          </cell>
          <cell r="E326">
            <v>4037487</v>
          </cell>
          <cell r="F326">
            <v>5901923</v>
          </cell>
        </row>
        <row r="327">
          <cell r="C327">
            <v>2210</v>
          </cell>
          <cell r="E327">
            <v>38000</v>
          </cell>
          <cell r="F327">
            <v>9000</v>
          </cell>
        </row>
        <row r="328">
          <cell r="C328">
            <v>2440</v>
          </cell>
          <cell r="E328">
            <v>632000</v>
          </cell>
          <cell r="F328">
            <v>631000</v>
          </cell>
        </row>
        <row r="329">
          <cell r="C329">
            <v>2918</v>
          </cell>
          <cell r="E329">
            <v>12217</v>
          </cell>
          <cell r="F329">
            <v>0</v>
          </cell>
        </row>
        <row r="330">
          <cell r="C330">
            <v>2919</v>
          </cell>
          <cell r="E330">
            <v>1274</v>
          </cell>
          <cell r="F330">
            <v>0</v>
          </cell>
        </row>
        <row r="331">
          <cell r="E331">
            <v>34000</v>
          </cell>
          <cell r="F331">
            <v>106335</v>
          </cell>
        </row>
        <row r="332">
          <cell r="C332">
            <v>6208</v>
          </cell>
          <cell r="E332">
            <v>34000</v>
          </cell>
          <cell r="F332">
            <v>106335</v>
          </cell>
        </row>
        <row r="333">
          <cell r="E333">
            <v>298000</v>
          </cell>
          <cell r="F333">
            <v>200000</v>
          </cell>
        </row>
        <row r="334">
          <cell r="E334">
            <v>298000</v>
          </cell>
          <cell r="F334">
            <v>200000</v>
          </cell>
        </row>
        <row r="335">
          <cell r="C335" t="str">
            <v>0907</v>
          </cell>
          <cell r="E335">
            <v>5000</v>
          </cell>
          <cell r="F335">
            <v>0</v>
          </cell>
        </row>
        <row r="336">
          <cell r="C336" t="str">
            <v>0908</v>
          </cell>
          <cell r="E336">
            <v>3000</v>
          </cell>
          <cell r="F336">
            <v>0</v>
          </cell>
        </row>
        <row r="337">
          <cell r="C337" t="str">
            <v>0909</v>
          </cell>
          <cell r="E337">
            <v>66000</v>
          </cell>
          <cell r="F337">
            <v>40000</v>
          </cell>
        </row>
        <row r="338">
          <cell r="C338" t="str">
            <v>0929</v>
          </cell>
          <cell r="E338">
            <v>44000</v>
          </cell>
          <cell r="F338">
            <v>10000</v>
          </cell>
        </row>
        <row r="339">
          <cell r="C339" t="str">
            <v>2917</v>
          </cell>
          <cell r="E339">
            <v>10000</v>
          </cell>
          <cell r="F339">
            <v>50000</v>
          </cell>
        </row>
        <row r="340">
          <cell r="C340" t="str">
            <v>2918</v>
          </cell>
          <cell r="E340">
            <v>20000</v>
          </cell>
          <cell r="F340">
            <v>0</v>
          </cell>
        </row>
        <row r="341">
          <cell r="C341" t="str">
            <v>2919</v>
          </cell>
          <cell r="E341">
            <v>150000</v>
          </cell>
          <cell r="F341">
            <v>100000</v>
          </cell>
        </row>
        <row r="342">
          <cell r="E342">
            <v>3000</v>
          </cell>
          <cell r="F342">
            <v>2100</v>
          </cell>
        </row>
        <row r="343">
          <cell r="E343">
            <v>3000</v>
          </cell>
          <cell r="F343">
            <v>2100</v>
          </cell>
        </row>
        <row r="344">
          <cell r="E344">
            <v>3000</v>
          </cell>
          <cell r="F344">
            <v>2100</v>
          </cell>
        </row>
        <row r="345">
          <cell r="C345" t="str">
            <v>0908</v>
          </cell>
          <cell r="E345">
            <v>680</v>
          </cell>
          <cell r="F345">
            <v>500</v>
          </cell>
        </row>
        <row r="346">
          <cell r="C346" t="str">
            <v>0909</v>
          </cell>
          <cell r="E346">
            <v>320</v>
          </cell>
          <cell r="F346">
            <v>100</v>
          </cell>
        </row>
        <row r="347">
          <cell r="C347" t="str">
            <v>0978</v>
          </cell>
          <cell r="E347">
            <v>1360</v>
          </cell>
          <cell r="F347">
            <v>1000</v>
          </cell>
        </row>
        <row r="348">
          <cell r="C348" t="str">
            <v>0979</v>
          </cell>
          <cell r="E348">
            <v>640</v>
          </cell>
          <cell r="F348">
            <v>500</v>
          </cell>
        </row>
        <row r="349">
          <cell r="E349">
            <v>769198</v>
          </cell>
          <cell r="F349">
            <v>748451</v>
          </cell>
        </row>
        <row r="350">
          <cell r="E350">
            <v>72338</v>
          </cell>
          <cell r="F350">
            <v>0</v>
          </cell>
        </row>
        <row r="351">
          <cell r="E351">
            <v>72338</v>
          </cell>
          <cell r="F351">
            <v>0</v>
          </cell>
        </row>
        <row r="352">
          <cell r="C352">
            <v>2990</v>
          </cell>
          <cell r="E352">
            <v>72338</v>
          </cell>
          <cell r="F352">
            <v>0</v>
          </cell>
        </row>
        <row r="353">
          <cell r="E353">
            <v>12000</v>
          </cell>
          <cell r="F353">
            <v>6000</v>
          </cell>
        </row>
        <row r="354">
          <cell r="E354">
            <v>2000</v>
          </cell>
          <cell r="F354">
            <v>1000</v>
          </cell>
        </row>
        <row r="355">
          <cell r="C355" t="str">
            <v>0908</v>
          </cell>
          <cell r="E355">
            <v>1000</v>
          </cell>
          <cell r="F355">
            <v>0</v>
          </cell>
        </row>
        <row r="356">
          <cell r="C356" t="str">
            <v>0909</v>
          </cell>
          <cell r="E356">
            <v>1000</v>
          </cell>
          <cell r="F356">
            <v>1000</v>
          </cell>
        </row>
        <row r="357">
          <cell r="E357">
            <v>10000</v>
          </cell>
          <cell r="F357">
            <v>5000</v>
          </cell>
        </row>
        <row r="358">
          <cell r="C358" t="str">
            <v>6668</v>
          </cell>
          <cell r="E358">
            <v>5000</v>
          </cell>
          <cell r="F358">
            <v>0</v>
          </cell>
        </row>
        <row r="359">
          <cell r="C359" t="str">
            <v>6669</v>
          </cell>
          <cell r="E359">
            <v>5000</v>
          </cell>
          <cell r="F359">
            <v>5000</v>
          </cell>
        </row>
        <row r="360">
          <cell r="E360">
            <v>3000</v>
          </cell>
          <cell r="F360">
            <v>3000</v>
          </cell>
        </row>
        <row r="361">
          <cell r="E361">
            <v>3000</v>
          </cell>
          <cell r="F361">
            <v>3000</v>
          </cell>
        </row>
        <row r="362">
          <cell r="C362" t="str">
            <v>0690</v>
          </cell>
          <cell r="E362">
            <v>3000</v>
          </cell>
          <cell r="F362">
            <v>3000</v>
          </cell>
        </row>
        <row r="363">
          <cell r="E363">
            <v>2000</v>
          </cell>
          <cell r="F363">
            <v>2000</v>
          </cell>
        </row>
        <row r="364">
          <cell r="E364">
            <v>2000</v>
          </cell>
          <cell r="F364">
            <v>2000</v>
          </cell>
        </row>
        <row r="365">
          <cell r="C365" t="str">
            <v>0400</v>
          </cell>
          <cell r="E365">
            <v>2000</v>
          </cell>
          <cell r="F365">
            <v>2000</v>
          </cell>
        </row>
        <row r="366">
          <cell r="E366">
            <v>679860</v>
          </cell>
          <cell r="F366">
            <v>737451</v>
          </cell>
        </row>
        <row r="367">
          <cell r="E367">
            <v>642470</v>
          </cell>
          <cell r="F367">
            <v>737451</v>
          </cell>
        </row>
        <row r="368">
          <cell r="C368" t="str">
            <v>2008</v>
          </cell>
          <cell r="E368">
            <v>500097</v>
          </cell>
          <cell r="F368">
            <v>435433</v>
          </cell>
        </row>
        <row r="369">
          <cell r="C369">
            <v>2440</v>
          </cell>
          <cell r="E369">
            <v>80000</v>
          </cell>
          <cell r="F369">
            <v>180000</v>
          </cell>
        </row>
        <row r="370">
          <cell r="C370">
            <v>2449</v>
          </cell>
          <cell r="E370">
            <v>62373</v>
          </cell>
          <cell r="F370">
            <v>122018</v>
          </cell>
        </row>
        <row r="371">
          <cell r="E371">
            <v>37390</v>
          </cell>
          <cell r="F371">
            <v>0</v>
          </cell>
        </row>
        <row r="372">
          <cell r="C372">
            <v>6208</v>
          </cell>
          <cell r="E372">
            <v>21925</v>
          </cell>
          <cell r="F372">
            <v>0</v>
          </cell>
        </row>
        <row r="373">
          <cell r="C373">
            <v>6269</v>
          </cell>
          <cell r="E373">
            <v>15465</v>
          </cell>
          <cell r="F373">
            <v>0</v>
          </cell>
        </row>
        <row r="374">
          <cell r="E374">
            <v>11908481</v>
          </cell>
          <cell r="F374">
            <v>0</v>
          </cell>
        </row>
        <row r="375">
          <cell r="E375">
            <v>11010225</v>
          </cell>
          <cell r="F375">
            <v>0</v>
          </cell>
        </row>
        <row r="376">
          <cell r="E376">
            <v>2610268</v>
          </cell>
          <cell r="F376">
            <v>0</v>
          </cell>
        </row>
        <row r="377">
          <cell r="C377" t="str">
            <v>0970</v>
          </cell>
          <cell r="E377">
            <v>2000000</v>
          </cell>
          <cell r="F377">
            <v>0</v>
          </cell>
        </row>
        <row r="378">
          <cell r="C378" t="str">
            <v>0979</v>
          </cell>
          <cell r="E378">
            <v>570268</v>
          </cell>
          <cell r="F378">
            <v>0</v>
          </cell>
        </row>
        <row r="379">
          <cell r="C379">
            <v>2710</v>
          </cell>
          <cell r="E379">
            <v>40000</v>
          </cell>
          <cell r="F379">
            <v>0</v>
          </cell>
        </row>
        <row r="380">
          <cell r="E380">
            <v>8399957</v>
          </cell>
          <cell r="F380">
            <v>0</v>
          </cell>
        </row>
        <row r="381">
          <cell r="C381">
            <v>6689</v>
          </cell>
          <cell r="E381">
            <v>8399957</v>
          </cell>
          <cell r="F381">
            <v>0</v>
          </cell>
        </row>
        <row r="382">
          <cell r="E382">
            <v>767</v>
          </cell>
          <cell r="F382">
            <v>0</v>
          </cell>
        </row>
        <row r="383">
          <cell r="E383">
            <v>767</v>
          </cell>
          <cell r="F383">
            <v>0</v>
          </cell>
        </row>
        <row r="384">
          <cell r="C384">
            <v>6680</v>
          </cell>
          <cell r="E384">
            <v>767</v>
          </cell>
          <cell r="F384">
            <v>0</v>
          </cell>
        </row>
        <row r="385">
          <cell r="E385">
            <v>156000</v>
          </cell>
          <cell r="F385">
            <v>0</v>
          </cell>
        </row>
        <row r="386">
          <cell r="E386">
            <v>156000</v>
          </cell>
          <cell r="F386">
            <v>0</v>
          </cell>
        </row>
        <row r="387">
          <cell r="C387">
            <v>2220</v>
          </cell>
          <cell r="E387">
            <v>136000</v>
          </cell>
          <cell r="F387">
            <v>0</v>
          </cell>
        </row>
        <row r="388">
          <cell r="C388">
            <v>2710</v>
          </cell>
          <cell r="E388">
            <v>20000</v>
          </cell>
          <cell r="F388">
            <v>0</v>
          </cell>
        </row>
        <row r="389">
          <cell r="E389">
            <v>591489</v>
          </cell>
          <cell r="F389">
            <v>0</v>
          </cell>
        </row>
        <row r="390">
          <cell r="E390">
            <v>565000</v>
          </cell>
          <cell r="F390">
            <v>0</v>
          </cell>
        </row>
        <row r="391">
          <cell r="C391">
            <v>2710</v>
          </cell>
          <cell r="E391">
            <v>565000</v>
          </cell>
          <cell r="F391">
            <v>0</v>
          </cell>
        </row>
        <row r="392">
          <cell r="E392">
            <v>26489</v>
          </cell>
          <cell r="F392">
            <v>0</v>
          </cell>
        </row>
        <row r="393">
          <cell r="C393">
            <v>6680</v>
          </cell>
          <cell r="E393">
            <v>26489</v>
          </cell>
          <cell r="F393">
            <v>0</v>
          </cell>
        </row>
        <row r="394">
          <cell r="E394">
            <v>150000</v>
          </cell>
          <cell r="F394">
            <v>0</v>
          </cell>
        </row>
        <row r="395">
          <cell r="E395">
            <v>150000</v>
          </cell>
          <cell r="F395">
            <v>0</v>
          </cell>
        </row>
        <row r="396">
          <cell r="C396">
            <v>2710</v>
          </cell>
          <cell r="E396">
            <v>150000</v>
          </cell>
          <cell r="F396">
            <v>0</v>
          </cell>
        </row>
        <row r="397">
          <cell r="E397">
            <v>2479012</v>
          </cell>
          <cell r="F397">
            <v>2973970</v>
          </cell>
        </row>
        <row r="398">
          <cell r="E398">
            <v>2479012</v>
          </cell>
          <cell r="F398">
            <v>2973970</v>
          </cell>
        </row>
        <row r="399">
          <cell r="E399">
            <v>1851012</v>
          </cell>
          <cell r="F399">
            <v>1870744</v>
          </cell>
        </row>
        <row r="400">
          <cell r="C400" t="str">
            <v>0750</v>
          </cell>
          <cell r="E400">
            <v>16100</v>
          </cell>
          <cell r="F400">
            <v>13400</v>
          </cell>
        </row>
        <row r="401">
          <cell r="C401" t="str">
            <v>0920</v>
          </cell>
          <cell r="E401">
            <v>5050</v>
          </cell>
          <cell r="F401">
            <v>4200</v>
          </cell>
        </row>
        <row r="402">
          <cell r="C402" t="str">
            <v>0929</v>
          </cell>
          <cell r="E402">
            <v>900</v>
          </cell>
          <cell r="F402">
            <v>0</v>
          </cell>
        </row>
        <row r="403">
          <cell r="C403" t="str">
            <v>0970</v>
          </cell>
          <cell r="E403">
            <v>1100</v>
          </cell>
          <cell r="F403">
            <v>700</v>
          </cell>
        </row>
        <row r="404">
          <cell r="C404">
            <v>2008</v>
          </cell>
          <cell r="E404">
            <v>332372</v>
          </cell>
          <cell r="F404">
            <v>393444</v>
          </cell>
        </row>
        <row r="405">
          <cell r="C405">
            <v>2230</v>
          </cell>
          <cell r="E405">
            <v>1459000</v>
          </cell>
          <cell r="F405">
            <v>1459000</v>
          </cell>
        </row>
        <row r="406">
          <cell r="C406">
            <v>2440</v>
          </cell>
          <cell r="E406">
            <v>23300</v>
          </cell>
          <cell r="F406">
            <v>0</v>
          </cell>
        </row>
        <row r="407">
          <cell r="C407">
            <v>2700</v>
          </cell>
          <cell r="E407">
            <v>13190</v>
          </cell>
          <cell r="F407">
            <v>0</v>
          </cell>
        </row>
        <row r="408">
          <cell r="E408">
            <v>628000</v>
          </cell>
          <cell r="F408">
            <v>1103226</v>
          </cell>
        </row>
        <row r="409">
          <cell r="C409">
            <v>6207</v>
          </cell>
          <cell r="E409">
            <v>0</v>
          </cell>
          <cell r="F409">
            <v>937742</v>
          </cell>
        </row>
        <row r="410">
          <cell r="C410">
            <v>6260</v>
          </cell>
          <cell r="E410">
            <v>628000</v>
          </cell>
          <cell r="F410">
            <v>0</v>
          </cell>
        </row>
        <row r="411">
          <cell r="C411">
            <v>6269</v>
          </cell>
          <cell r="E411">
            <v>0</v>
          </cell>
          <cell r="F411">
            <v>165484</v>
          </cell>
        </row>
      </sheetData>
      <sheetData sheetId="2">
        <row r="7">
          <cell r="A7" t="str">
            <v>RPO</v>
          </cell>
          <cell r="C7">
            <v>531577377</v>
          </cell>
        </row>
        <row r="8">
          <cell r="A8" t="str">
            <v>PO KL</v>
          </cell>
          <cell r="C8">
            <v>59014390</v>
          </cell>
        </row>
        <row r="9">
          <cell r="A9" t="str">
            <v>PO Infrastruktura i Środowisko</v>
          </cell>
          <cell r="C9">
            <v>32937742</v>
          </cell>
        </row>
        <row r="10">
          <cell r="A10" t="str">
            <v>PO Rozwój Polski Wschodniej</v>
          </cell>
          <cell r="C10">
            <v>89725887</v>
          </cell>
        </row>
        <row r="11">
          <cell r="A11" t="str">
            <v>PO Pomoc Techniczna</v>
          </cell>
          <cell r="C11">
            <v>617390</v>
          </cell>
        </row>
        <row r="12">
          <cell r="A12" t="str">
            <v>PO RYBY</v>
          </cell>
          <cell r="C12">
            <v>854000</v>
          </cell>
        </row>
        <row r="13">
          <cell r="A13" t="str">
            <v>Programy Współpracy Transgranicznej i Transnarodowej</v>
          </cell>
          <cell r="C13">
            <v>2121129</v>
          </cell>
        </row>
        <row r="14">
          <cell r="C14">
            <v>320468</v>
          </cell>
        </row>
        <row r="15">
          <cell r="A15" t="str">
            <v>pozostałe programy</v>
          </cell>
          <cell r="C15">
            <v>465370</v>
          </cell>
        </row>
        <row r="16">
          <cell r="C16">
            <v>25800000</v>
          </cell>
        </row>
        <row r="17">
          <cell r="A17" t="str">
            <v>refundacja z UE</v>
          </cell>
          <cell r="C17">
            <v>2971379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5"/>
  </sheetPr>
  <dimension ref="A1:J70"/>
  <sheetViews>
    <sheetView tabSelected="1" view="pageBreakPreview" zoomScaleNormal="100" workbookViewId="0">
      <selection activeCell="J10" sqref="J10"/>
    </sheetView>
  </sheetViews>
  <sheetFormatPr defaultRowHeight="12.75"/>
  <cols>
    <col min="1" max="1" width="57" style="1" customWidth="1"/>
    <col min="2" max="2" width="12.85546875" style="1" customWidth="1"/>
    <col min="3" max="3" width="14" style="1" customWidth="1"/>
    <col min="4" max="4" width="8.42578125" style="1" customWidth="1"/>
    <col min="5" max="5" width="8.28515625" style="1" customWidth="1"/>
    <col min="6" max="6" width="8.5703125" style="1" customWidth="1"/>
    <col min="7" max="7" width="13.42578125" style="2" customWidth="1"/>
    <col min="8" max="8" width="10.7109375" style="2" customWidth="1"/>
    <col min="9" max="16384" width="9.140625" style="1"/>
  </cols>
  <sheetData>
    <row r="1" spans="1:9">
      <c r="C1" s="1" t="s">
        <v>0</v>
      </c>
    </row>
    <row r="2" spans="1:9">
      <c r="C2" s="1" t="s">
        <v>1</v>
      </c>
    </row>
    <row r="3" spans="1:9">
      <c r="C3" s="1" t="s">
        <v>2</v>
      </c>
    </row>
    <row r="4" spans="1:9">
      <c r="C4" s="1" t="s">
        <v>3</v>
      </c>
    </row>
    <row r="5" spans="1:9">
      <c r="C5" s="1" t="s">
        <v>4</v>
      </c>
    </row>
    <row r="6" spans="1:9">
      <c r="C6" s="1" t="s">
        <v>5</v>
      </c>
    </row>
    <row r="7" spans="1:9">
      <c r="C7" s="1" t="s">
        <v>6</v>
      </c>
    </row>
    <row r="8" spans="1:9">
      <c r="B8" s="3"/>
      <c r="C8" s="3"/>
      <c r="D8" s="3"/>
      <c r="E8" s="3"/>
      <c r="F8" s="4"/>
    </row>
    <row r="9" spans="1:9" ht="21.75" customHeight="1">
      <c r="A9" s="5" t="s">
        <v>7</v>
      </c>
      <c r="B9" s="6"/>
      <c r="C9" s="6"/>
      <c r="D9" s="6"/>
      <c r="E9" s="6"/>
      <c r="F9" s="7"/>
      <c r="G9" s="8"/>
      <c r="H9" s="8"/>
      <c r="I9" s="8"/>
    </row>
    <row r="10" spans="1:9" ht="12" customHeight="1">
      <c r="A10" s="9"/>
      <c r="B10" s="8"/>
      <c r="C10" s="8"/>
      <c r="D10" s="8"/>
      <c r="E10" s="8"/>
      <c r="F10" s="10"/>
      <c r="G10" s="8"/>
      <c r="H10" s="8"/>
      <c r="I10" s="8"/>
    </row>
    <row r="11" spans="1:9">
      <c r="B11" s="11"/>
      <c r="D11" s="12"/>
      <c r="E11" s="12"/>
      <c r="F11" s="12" t="s">
        <v>8</v>
      </c>
    </row>
    <row r="12" spans="1:9" ht="15" customHeight="1">
      <c r="A12" s="13" t="s">
        <v>9</v>
      </c>
      <c r="B12" s="14" t="s">
        <v>10</v>
      </c>
      <c r="C12" s="14" t="s">
        <v>11</v>
      </c>
      <c r="D12" s="13" t="s">
        <v>12</v>
      </c>
      <c r="E12" s="15" t="s">
        <v>13</v>
      </c>
      <c r="F12" s="15"/>
    </row>
    <row r="13" spans="1:9" ht="41.25" customHeight="1">
      <c r="A13" s="13"/>
      <c r="B13" s="16"/>
      <c r="C13" s="16"/>
      <c r="D13" s="13"/>
      <c r="E13" s="17" t="s">
        <v>14</v>
      </c>
      <c r="F13" s="17" t="s">
        <v>15</v>
      </c>
    </row>
    <row r="14" spans="1:9" ht="7.5" customHeight="1">
      <c r="A14" s="18">
        <v>1</v>
      </c>
      <c r="B14" s="19">
        <v>2</v>
      </c>
      <c r="C14" s="18">
        <v>3</v>
      </c>
      <c r="D14" s="19">
        <v>4</v>
      </c>
      <c r="E14" s="18">
        <v>5</v>
      </c>
      <c r="F14" s="19">
        <v>6</v>
      </c>
    </row>
    <row r="15" spans="1:9" ht="15" customHeight="1">
      <c r="A15" s="20" t="s">
        <v>16</v>
      </c>
      <c r="B15" s="21">
        <f>SUMIF('[1]Dochody 1a'!$C$14:$C$411,"001?",'[1]Dochody 1a'!E14:E411)</f>
        <v>28984643</v>
      </c>
      <c r="C15" s="21">
        <f>SUMIF('[1]Dochody 1a'!$C$14:$C$411,"001?",'[1]Dochody 1a'!F14:F411)</f>
        <v>30714732</v>
      </c>
      <c r="D15" s="22">
        <f t="shared" ref="D15:D53" si="0">C15/B15</f>
        <v>1.0596898502424197</v>
      </c>
      <c r="E15" s="22">
        <f t="shared" ref="E15:E22" si="1">B15/$B$53</f>
        <v>3.9950716156454541E-2</v>
      </c>
      <c r="F15" s="22">
        <f t="shared" ref="F15:F22" si="2">C15/$C$53</f>
        <v>2.6571109335682023E-2</v>
      </c>
      <c r="G15" s="23"/>
    </row>
    <row r="16" spans="1:9" ht="14.25" customHeight="1">
      <c r="A16" s="20" t="s">
        <v>17</v>
      </c>
      <c r="B16" s="21">
        <f>SUMIF('[1]Dochody 1a'!$C$14:$C$411,"002?",'[1]Dochody 1a'!E14:E411)</f>
        <v>60000000</v>
      </c>
      <c r="C16" s="21">
        <f>SUMIF('[1]Dochody 1a'!$C$14:$C$411,"002?",'[1]Dochody 1a'!F14:F411)</f>
        <v>60000000</v>
      </c>
      <c r="D16" s="22">
        <f t="shared" si="0"/>
        <v>1</v>
      </c>
      <c r="E16" s="22">
        <f t="shared" si="1"/>
        <v>8.2700448281777098E-2</v>
      </c>
      <c r="F16" s="22">
        <f t="shared" si="2"/>
        <v>5.1905598920443823E-2</v>
      </c>
      <c r="G16" s="23"/>
    </row>
    <row r="17" spans="1:9">
      <c r="A17" s="24" t="s">
        <v>18</v>
      </c>
      <c r="B17" s="25">
        <f>SUM(B18:B21)</f>
        <v>10894633</v>
      </c>
      <c r="C17" s="25">
        <f>SUM(C18:C21)</f>
        <v>11953265</v>
      </c>
      <c r="D17" s="26">
        <f t="shared" si="0"/>
        <v>1.0971700469396262</v>
      </c>
      <c r="E17" s="26">
        <f t="shared" si="1"/>
        <v>1.5016517216090701E-2</v>
      </c>
      <c r="F17" s="26">
        <f t="shared" si="2"/>
        <v>1.0340689647996315E-2</v>
      </c>
      <c r="G17" s="23"/>
    </row>
    <row r="18" spans="1:9" ht="25.5" customHeight="1">
      <c r="A18" s="27" t="s">
        <v>19</v>
      </c>
      <c r="B18" s="28">
        <f>SUMIF('[1]Dochody 1a'!$C$14:$C$411,"047?",'[1]Dochody 1a'!E14:E411)</f>
        <v>105800</v>
      </c>
      <c r="C18" s="28">
        <f>SUMIF('[1]Dochody 1a'!$C$14:$C$411,"047?",'[1]Dochody 1a'!F14:F411)</f>
        <v>135000</v>
      </c>
      <c r="D18" s="29">
        <f t="shared" si="0"/>
        <v>1.275992438563327</v>
      </c>
      <c r="E18" s="29">
        <f t="shared" si="1"/>
        <v>1.4582845713686696E-4</v>
      </c>
      <c r="F18" s="29">
        <f t="shared" si="2"/>
        <v>1.167875975709986E-4</v>
      </c>
      <c r="G18" s="30"/>
    </row>
    <row r="19" spans="1:9">
      <c r="A19" s="27" t="s">
        <v>20</v>
      </c>
      <c r="B19" s="28">
        <f>SUMIF('[1]Dochody 1a'!$C$14:$C$411,"087?",'[1]Dochody 1a'!E14:E411)</f>
        <v>108500</v>
      </c>
      <c r="C19" s="28">
        <f>SUMIF('[1]Dochody 1a'!$C$14:$C$411,"087?",'[1]Dochody 1a'!F14:F411)</f>
        <v>815000</v>
      </c>
      <c r="D19" s="29">
        <f t="shared" si="0"/>
        <v>7.5115207373271886</v>
      </c>
      <c r="E19" s="29">
        <f t="shared" si="1"/>
        <v>1.4954997730954692E-4</v>
      </c>
      <c r="F19" s="29">
        <f t="shared" si="2"/>
        <v>7.0505105200269528E-4</v>
      </c>
      <c r="G19" s="30"/>
    </row>
    <row r="20" spans="1:9" ht="27.75" customHeight="1">
      <c r="A20" s="31" t="s">
        <v>21</v>
      </c>
      <c r="B20" s="32">
        <f>SUMIF('[1]Dochody 1a'!$C$14:$C$411,"077?",'[1]Dochody 1a'!E14:E411)</f>
        <v>10264833</v>
      </c>
      <c r="C20" s="32">
        <f>SUMIF('[1]Dochody 1a'!$C$14:$C$411,"077?",'[1]Dochody 1a'!F14:F411)</f>
        <v>10158345</v>
      </c>
      <c r="D20" s="29">
        <f t="shared" si="0"/>
        <v>0.98962593936014354</v>
      </c>
      <c r="E20" s="33">
        <f t="shared" si="1"/>
        <v>1.4148438177292982E-2</v>
      </c>
      <c r="F20" s="29">
        <f t="shared" si="2"/>
        <v>8.7879163544249319E-3</v>
      </c>
      <c r="G20" s="30"/>
    </row>
    <row r="21" spans="1:9">
      <c r="A21" s="34" t="s">
        <v>22</v>
      </c>
      <c r="B21" s="28">
        <f>SUMIF('[1]Dochody 1a'!$C$14:$C$411,"075?",'[1]Dochody 1a'!E14:E411)</f>
        <v>415500</v>
      </c>
      <c r="C21" s="28">
        <f>SUMIF('[1]Dochody 1a'!$C$14:$C$411,"075?",'[1]Dochody 1a'!F14:F411)</f>
        <v>844920</v>
      </c>
      <c r="D21" s="35">
        <f t="shared" si="0"/>
        <v>2.0335018050541516</v>
      </c>
      <c r="E21" s="35">
        <f t="shared" si="1"/>
        <v>5.727006043513064E-4</v>
      </c>
      <c r="F21" s="35">
        <f t="shared" si="2"/>
        <v>7.3093464399768995E-4</v>
      </c>
      <c r="G21" s="30"/>
    </row>
    <row r="22" spans="1:9" ht="54" customHeight="1">
      <c r="A22" s="20" t="s">
        <v>23</v>
      </c>
      <c r="B22" s="21">
        <f>SUMIF('[1]Dochody 1a'!$C$14:$C$411,"0???",'[1]Dochody 1a'!E14:E411)-SUMIF('[1]Dochody 1a'!$C$14:$C$411,"001?",'[1]Dochody 1a'!E14:E411)-SUMIF('[1]Dochody 1a'!$C$14:$C$411,"002?",'[1]Dochody 1a'!E14:E411)-SUMIF('[1]Dochody 1a'!$C$14:$C$411,"047?",'[1]Dochody 1a'!E14:E411)-SUMIF('[1]Dochody 1a'!$C$14:$C$411,"087?",'[1]Dochody 1a'!E14:E411)-SUMIF('[1]Dochody 1a'!$C$14:$C$411,"077?",'[1]Dochody 1a'!E14:E411)-SUMIF('[1]Dochody 1a'!$C$14:$C$411,"075?",'[1]Dochody 1a'!E14:E411)-SUMIF('[1]Dochody 1a'!$C$14:$C$411,"0908",'[1]Dochody 1a'!E14:E411)-SUMIF('[1]Dochody 1a'!$C$14:$C$411,"0909",'[1]Dochody 1a'!E14:E411)-SUMIF('[1]Dochody 1a'!$C$14:$C$411,"0978",'[1]Dochody 1a'!E14:E411)-SUMIF('[1]Dochody 1a'!$C$14:$C$411,"0979",'[1]Dochody 1a'!E14:E411)-SUMIF('[1]Dochody 1a'!$C$14:$C$411,"0929",'[1]Dochody 1a'!E14:E411)+SUMIF('[1]Dochody 1a'!$C$374:$C$396,"0979",'[1]Dochody 1a'!E374:E396)+SUMIF('[1]Dochody 1a'!$C$14:$C$411,"2360",'[1]Dochody 1a'!E14:E411)+SUMIF('[1]Dochody 1a'!$C$14:$C$411,"2380",'[1]Dochody 1a'!E14:E411)+SUMIF('[1]Dochody 1a'!$C$14:$C$411,"2910",'[1]Dochody 1a'!E14:E411)-SUMIF('[1]Dochody 1a'!$C$14:$C$411,"0907",'[1]Dochody 1a'!E14:E411)+SUMIF('[1]Dochody 1a'!$C$14:$C$411,"2400",'[1]Dochody 1a'!E14:E411)</f>
        <v>13859221</v>
      </c>
      <c r="C22" s="21">
        <f>SUMIF('[1]Dochody 1a'!$C$14:$C$411,"0???",'[1]Dochody 1a'!F14:F411)-SUMIF('[1]Dochody 1a'!$C$14:$C$411,"001?",'[1]Dochody 1a'!F14:F411)-SUMIF('[1]Dochody 1a'!$C$14:$C$411,"002?",'[1]Dochody 1a'!F14:F411)-SUMIF('[1]Dochody 1a'!$C$14:$C$411,"047?",'[1]Dochody 1a'!F14:F411)-SUMIF('[1]Dochody 1a'!$C$14:$C$411,"087?",'[1]Dochody 1a'!F14:F411)-SUMIF('[1]Dochody 1a'!$C$14:$C$411,"077?",'[1]Dochody 1a'!F14:F411)-SUMIF('[1]Dochody 1a'!$C$14:$C$411,"075?",'[1]Dochody 1a'!F14:F411)-SUMIF('[1]Dochody 1a'!$C$14:$C$411,"0908",'[1]Dochody 1a'!F14:F411)-SUMIF('[1]Dochody 1a'!$C$14:$C$411,"0909",'[1]Dochody 1a'!F14:F411)-SUMIF('[1]Dochody 1a'!$C$14:$C$411,"0978",'[1]Dochody 1a'!F14:F411)-SUMIF('[1]Dochody 1a'!$C$14:$C$411,"0979",'[1]Dochody 1a'!F14:F411)-SUMIF('[1]Dochody 1a'!$C$14:$C$411,"0929",'[1]Dochody 1a'!F14:F411)+SUMIF('[1]Dochody 1a'!$C$374:$C$396,"0979",'[1]Dochody 1a'!F374:F396)+SUMIF('[1]Dochody 1a'!$C$14:$C$411,"2360",'[1]Dochody 1a'!F14:F411)+SUMIF('[1]Dochody 1a'!$C$14:$C$411,"2380",'[1]Dochody 1a'!F14:F411)+SUMIF('[1]Dochody 1a'!$C$14:$C$411,"2910",'[1]Dochody 1a'!F14:F411)-SUMIF('[1]Dochody 1a'!$C$14:$C$411,"0907",'[1]Dochody 1a'!F14:F411)+SUMIF('[1]Dochody 1a'!$C$14:$C$411,"2400",'[1]Dochody 1a'!F14:F411)</f>
        <v>4718169</v>
      </c>
      <c r="D22" s="22">
        <f t="shared" si="0"/>
        <v>0.34043536790415563</v>
      </c>
      <c r="E22" s="22">
        <f t="shared" si="1"/>
        <v>1.910272982560365E-2</v>
      </c>
      <c r="F22" s="22">
        <f t="shared" si="2"/>
        <v>4.0816564625478589E-3</v>
      </c>
      <c r="G22" s="23"/>
    </row>
    <row r="23" spans="1:9" s="41" customFormat="1" ht="12" hidden="1" customHeight="1">
      <c r="A23" s="36" t="s">
        <v>24</v>
      </c>
      <c r="B23" s="37"/>
      <c r="C23" s="37"/>
      <c r="D23" s="38"/>
      <c r="E23" s="38"/>
      <c r="F23" s="38"/>
      <c r="G23" s="39"/>
      <c r="H23" s="40"/>
    </row>
    <row r="24" spans="1:9" s="47" customFormat="1" ht="25.5">
      <c r="A24" s="42" t="s">
        <v>25</v>
      </c>
      <c r="B24" s="43">
        <f>SUM(B15:B17,B22)</f>
        <v>113738497</v>
      </c>
      <c r="C24" s="43">
        <f>SUM(C15:C17,C22)</f>
        <v>107386166</v>
      </c>
      <c r="D24" s="44">
        <f t="shared" si="0"/>
        <v>0.94414968398958177</v>
      </c>
      <c r="E24" s="44">
        <f t="shared" ref="E24:E50" si="3">B24/$B$53</f>
        <v>0.15677041147992599</v>
      </c>
      <c r="F24" s="44">
        <f t="shared" ref="F24:F50" si="4">C24/$C$53</f>
        <v>9.2899054366670022E-2</v>
      </c>
      <c r="G24" s="45"/>
      <c r="H24" s="46"/>
    </row>
    <row r="25" spans="1:9">
      <c r="A25" s="24" t="s">
        <v>26</v>
      </c>
      <c r="B25" s="25">
        <f>SUM(B26:B29)</f>
        <v>183223983</v>
      </c>
      <c r="C25" s="25">
        <f>SUM(C26:C29)</f>
        <v>198629521</v>
      </c>
      <c r="D25" s="26">
        <f t="shared" si="0"/>
        <v>1.084080357537037</v>
      </c>
      <c r="E25" s="26">
        <f t="shared" si="3"/>
        <v>0.25254509216787846</v>
      </c>
      <c r="F25" s="26">
        <f t="shared" si="4"/>
        <v>0.17183307084643124</v>
      </c>
      <c r="G25" s="23"/>
    </row>
    <row r="26" spans="1:9">
      <c r="A26" s="27" t="s">
        <v>27</v>
      </c>
      <c r="B26" s="28">
        <f>'[1]Dochody 1a'!E253</f>
        <v>21502431</v>
      </c>
      <c r="C26" s="28">
        <f>'[1]Dochody 1a'!F253</f>
        <v>23141219</v>
      </c>
      <c r="D26" s="29">
        <f t="shared" si="0"/>
        <v>1.0762140801660984</v>
      </c>
      <c r="E26" s="29">
        <f t="shared" si="3"/>
        <v>2.9637678047466344E-2</v>
      </c>
      <c r="F26" s="29">
        <f t="shared" si="4"/>
        <v>2.00193138657359E-2</v>
      </c>
      <c r="G26" s="30"/>
      <c r="H26" s="48"/>
      <c r="I26" s="11"/>
    </row>
    <row r="27" spans="1:9">
      <c r="A27" s="27" t="s">
        <v>28</v>
      </c>
      <c r="B27" s="28">
        <f>'[1]Dochody 1a'!E259</f>
        <v>90353923</v>
      </c>
      <c r="C27" s="28">
        <f>'[1]Dochody 1a'!F259</f>
        <v>111699086</v>
      </c>
      <c r="D27" s="29">
        <f t="shared" si="0"/>
        <v>1.2362394713066305</v>
      </c>
      <c r="E27" s="29">
        <f t="shared" si="3"/>
        <v>0.12453849893528618</v>
      </c>
      <c r="F27" s="29">
        <f t="shared" si="4"/>
        <v>9.6630132628269361E-2</v>
      </c>
      <c r="G27" s="30"/>
      <c r="H27" s="49"/>
    </row>
    <row r="28" spans="1:9">
      <c r="A28" s="27" t="s">
        <v>29</v>
      </c>
      <c r="B28" s="28">
        <f>'[1]Dochody 1a'!E262</f>
        <v>67839229</v>
      </c>
      <c r="C28" s="28">
        <f>'[1]Dochody 1a'!F262</f>
        <v>63789216</v>
      </c>
      <c r="D28" s="29">
        <f t="shared" si="0"/>
        <v>0.94029983742887169</v>
      </c>
      <c r="E28" s="29">
        <f t="shared" si="3"/>
        <v>9.3505577489835554E-2</v>
      </c>
      <c r="F28" s="29">
        <f t="shared" si="4"/>
        <v>5.5183624352425964E-2</v>
      </c>
      <c r="G28" s="30"/>
      <c r="H28" s="49"/>
    </row>
    <row r="29" spans="1:9" ht="25.5">
      <c r="A29" s="34" t="s">
        <v>30</v>
      </c>
      <c r="B29" s="50">
        <f>'[1]Dochody 1a'!E256</f>
        <v>3528400</v>
      </c>
      <c r="C29" s="50">
        <f>'[1]Dochody 1a'!F256</f>
        <v>0</v>
      </c>
      <c r="D29" s="29">
        <f t="shared" si="0"/>
        <v>0</v>
      </c>
      <c r="E29" s="35">
        <f t="shared" si="3"/>
        <v>4.8633376952903718E-3</v>
      </c>
      <c r="F29" s="35">
        <f t="shared" si="4"/>
        <v>0</v>
      </c>
      <c r="G29" s="30"/>
    </row>
    <row r="30" spans="1:9">
      <c r="A30" s="24" t="s">
        <v>31</v>
      </c>
      <c r="B30" s="25">
        <f>SUM(B31,B33,B34:B37)</f>
        <v>398389418</v>
      </c>
      <c r="C30" s="25">
        <f>SUM(C31,C33,C34:C37)</f>
        <v>839741290</v>
      </c>
      <c r="D30" s="26">
        <f t="shared" si="0"/>
        <v>2.1078403493136957</v>
      </c>
      <c r="E30" s="26">
        <f t="shared" si="3"/>
        <v>0.54911639098860465</v>
      </c>
      <c r="F30" s="26">
        <f t="shared" si="4"/>
        <v>0.72645457659460178</v>
      </c>
      <c r="G30" s="23"/>
    </row>
    <row r="31" spans="1:9" ht="27" customHeight="1">
      <c r="A31" s="51" t="s">
        <v>32</v>
      </c>
      <c r="B31" s="28">
        <f>SUMIF('[1]Dochody 1a'!$C$14:$C$411,"2210",'[1]Dochody 1a'!E14:E411)+SUMIF('[1]Dochody 1a'!$C$14:$C$411,"6510",'[1]Dochody 1a'!E14:E411)+SUMIF('[1]Dochody 1a'!$C$14:$C$411,"2218",'[1]Dochody 1a'!E14:E411)+SUMIF('[1]Dochody 1a'!$C$14:$C$411,"6518",'[1]Dochody 1a'!E14:E411)+SUMIF('[1]Dochody 1a'!$C$14:$C$411,"2219",'[1]Dochody 1a'!E14:E411)+SUMIF('[1]Dochody 1a'!$C$14:$C$411,"6519",'[1]Dochody 1a'!E14:E411)</f>
        <v>80717597</v>
      </c>
      <c r="C31" s="28">
        <f>SUMIF('[1]Dochody 1a'!$C$14:$C$411,"2210",'[1]Dochody 1a'!F14:F411)+SUMIF('[1]Dochody 1a'!$C$14:$C$411,"6510",'[1]Dochody 1a'!F14:F411)+SUMIF('[1]Dochody 1a'!$C$14:$C$411,"2218",'[1]Dochody 1a'!F14:F411)+SUMIF('[1]Dochody 1a'!$C$14:$C$411,"6518",'[1]Dochody 1a'!F14:F411)+SUMIF('[1]Dochody 1a'!$C$14:$C$411,"2219",'[1]Dochody 1a'!F14:F411)+SUMIF('[1]Dochody 1a'!$C$14:$C$411,"6519",'[1]Dochody 1a'!F14:F411)</f>
        <v>69396000</v>
      </c>
      <c r="D31" s="29">
        <f t="shared" si="0"/>
        <v>0.85973818075877562</v>
      </c>
      <c r="E31" s="29">
        <f t="shared" si="3"/>
        <v>0.11125635760213044</v>
      </c>
      <c r="F31" s="29">
        <f t="shared" si="4"/>
        <v>6.0034015711385329E-2</v>
      </c>
      <c r="G31" s="52"/>
      <c r="H31" s="48"/>
      <c r="I31" s="11"/>
    </row>
    <row r="32" spans="1:9" s="59" customFormat="1" ht="15" hidden="1" customHeight="1">
      <c r="A32" s="53" t="s">
        <v>33</v>
      </c>
      <c r="B32" s="54">
        <f>'[1]Dochody 1a'!E37</f>
        <v>5908000</v>
      </c>
      <c r="C32" s="54">
        <f>'[1]Dochody 1a'!F37</f>
        <v>5908000</v>
      </c>
      <c r="D32" s="55">
        <f t="shared" si="0"/>
        <v>1</v>
      </c>
      <c r="E32" s="55">
        <f t="shared" si="3"/>
        <v>8.1432374741456509E-3</v>
      </c>
      <c r="F32" s="55">
        <f t="shared" si="4"/>
        <v>5.110971307033035E-3</v>
      </c>
      <c r="G32" s="56"/>
      <c r="H32" s="57"/>
      <c r="I32" s="58"/>
    </row>
    <row r="33" spans="1:10" ht="25.5">
      <c r="A33" s="27" t="s">
        <v>34</v>
      </c>
      <c r="B33" s="28">
        <f>SUMIF('[1]Dochody 1a'!$C$14:$C$411,"2230",'[1]Dochody 1a'!E14:E411)+SUMIF('[1]Dochody 1a'!$C$14:$C$411,"6530",'[1]Dochody 1a'!E14:E411)+SUMIF('[1]Dochody 1a'!$C$14:$C$411,"2237",'[1]Dochody 1a'!E14:E411)+SUMIF('[1]Dochody 1a'!$C$14:$C$411,"6537",'[1]Dochody 1a'!E14:E411)+SUMIF('[1]Dochody 1a'!$C$14:$C$411,"2239",'[1]Dochody 1a'!E14:E411)+SUMIF('[1]Dochody 1a'!$C$14:$C$411,"6539",'[1]Dochody 1a'!E14:E411)</f>
        <v>9683560</v>
      </c>
      <c r="C33" s="28">
        <f>SUMIF('[1]Dochody 1a'!$C$14:$C$411,"2230",'[1]Dochody 1a'!F14:F411)+SUMIF('[1]Dochody 1a'!$C$14:$C$411,"6530",'[1]Dochody 1a'!F14:F411)+SUMIF('[1]Dochody 1a'!$C$14:$C$411,"2237",'[1]Dochody 1a'!F14:F411)+SUMIF('[1]Dochody 1a'!$C$14:$C$411,"6537",'[1]Dochody 1a'!F14:F411)+SUMIF('[1]Dochody 1a'!$C$14:$C$411,"2239",'[1]Dochody 1a'!F14:F411)+SUMIF('[1]Dochody 1a'!$C$14:$C$411,"6539",'[1]Dochody 1a'!F14:F411)</f>
        <v>9055750</v>
      </c>
      <c r="D33" s="60">
        <f t="shared" si="0"/>
        <v>0.93516743842140704</v>
      </c>
      <c r="E33" s="29">
        <f t="shared" si="3"/>
        <v>1.3347245882724757E-2</v>
      </c>
      <c r="F33" s="29">
        <f t="shared" si="4"/>
        <v>7.8340687903968188E-3</v>
      </c>
      <c r="G33" s="30"/>
      <c r="H33" s="49"/>
      <c r="I33" s="11"/>
    </row>
    <row r="34" spans="1:10" ht="36.75" customHeight="1">
      <c r="A34" s="27" t="s">
        <v>35</v>
      </c>
      <c r="B34" s="28">
        <f>SUMIF('[1]Dochody 1a'!$C$14:$C$411,"2220",'[1]Dochody 1a'!E14:E411)+SUMIF('[1]Dochody 1a'!$C$14:$C$411,"652?",'[1]Dochody 1a'!E14:E411)</f>
        <v>218000</v>
      </c>
      <c r="C34" s="28">
        <f>SUMIF('[1]Dochody 1a'!$C$14:$C$411,"2220",'[1]Dochody 1a'!F14:F411)+SUMIF('[1]Dochody 1a'!$C$14:$C$411,"652?",'[1]Dochody 1a'!F14:F411)</f>
        <v>0</v>
      </c>
      <c r="D34" s="60">
        <f t="shared" si="0"/>
        <v>0</v>
      </c>
      <c r="E34" s="29">
        <f t="shared" si="3"/>
        <v>3.004782954237901E-4</v>
      </c>
      <c r="F34" s="29">
        <f t="shared" si="4"/>
        <v>0</v>
      </c>
      <c r="G34" s="30"/>
      <c r="H34" s="49"/>
      <c r="I34" s="11"/>
    </row>
    <row r="35" spans="1:10" ht="27" customHeight="1">
      <c r="A35" s="27" t="s">
        <v>36</v>
      </c>
      <c r="B35" s="28">
        <f>SUMIF('[1]Dochody 1a'!$C$14:$C$411,"2440",'[1]Dochody 1a'!E14:E411)+SUMIF('[1]Dochody 1a'!$C$14:$C$411,"2449",'[1]Dochody 1a'!E14:E411)+SUMIF('[1]Dochody 1a'!$C$14:$C$411,"6260",'[1]Dochody 1a'!E14:E411)+SUMIF('[1]Dochody 1a'!$C$14:$C$411,"6269",'[1]Dochody 1a'!E14:E411)</f>
        <v>18912415</v>
      </c>
      <c r="C35" s="28">
        <f>SUMIF('[1]Dochody 1a'!$C$14:$C$411,"2440",'[1]Dochody 1a'!F14:F411)+SUMIF('[1]Dochody 1a'!$C$14:$C$411,"2449",'[1]Dochody 1a'!F14:F411)+SUMIF('[1]Dochody 1a'!$C$14:$C$411,"6260",'[1]Dochody 1a'!F14:F411)+SUMIF('[1]Dochody 1a'!$C$14:$C$411,"6269",'[1]Dochody 1a'!F14:F411)</f>
        <v>8050248</v>
      </c>
      <c r="D35" s="29">
        <f t="shared" si="0"/>
        <v>0.42565944116602772</v>
      </c>
      <c r="E35" s="29">
        <f t="shared" si="3"/>
        <v>2.6067753309850089E-2</v>
      </c>
      <c r="F35" s="29">
        <f t="shared" si="4"/>
        <v>6.9642157316350843E-3</v>
      </c>
      <c r="G35" s="30"/>
      <c r="H35" s="49"/>
      <c r="I35" s="11"/>
    </row>
    <row r="36" spans="1:10">
      <c r="A36" s="27" t="s">
        <v>37</v>
      </c>
      <c r="B36" s="28">
        <f>SUMIF('[1]Dochody 1a'!$C$14:$C$411,"2310",'[1]Dochody 1a'!E14:E411)+SUMIF('[1]Dochody 1a'!$C$14:$C$411,"2319",'[1]Dochody 1a'!E14:E411)+SUMIF('[1]Dochody 1a'!$C$14:$C$411,"2320",'[1]Dochody 1a'!E14:E411)+SUMIF('[1]Dochody 1a'!$C$14:$C$411,"2329",'[1]Dochody 1a'!E14:E411)+SUMIF('[1]Dochody 1a'!$C$14:$C$411,"2330",'[1]Dochody 1a'!E14:E411)+SUMIF('[1]Dochody 1a'!$C$14:$C$411,"6610",'[1]Dochody 1a'!E14:E411)+SUMIF('[1]Dochody 1a'!$C$14:$C$411,"6619",'[1]Dochody 1a'!E14:E411)+SUMIF('[1]Dochody 1a'!$C$14:$C$411,"6620",'[1]Dochody 1a'!E14:E411)+SUMIF('[1]Dochody 1a'!$C$14:$C$411,"6629",'[1]Dochody 1a'!E14:E411)</f>
        <v>3593359</v>
      </c>
      <c r="C36" s="28">
        <f>SUMIF('[1]Dochody 1a'!$C$14:$C$411,"2310",'[1]Dochody 1a'!F14:F411)+SUMIF('[1]Dochody 1a'!$C$14:$C$411,"2319",'[1]Dochody 1a'!F14:F411)+SUMIF('[1]Dochody 1a'!$C$14:$C$411,"2320",'[1]Dochody 1a'!F14:F411)+SUMIF('[1]Dochody 1a'!$C$14:$C$411,"2329",'[1]Dochody 1a'!F14:F411)+SUMIF('[1]Dochody 1a'!$C$14:$C$411,"2330",'[1]Dochody 1a'!F14:F411)+SUMIF('[1]Dochody 1a'!$C$14:$C$411,"6610",'[1]Dochody 1a'!F14:F411)+SUMIF('[1]Dochody 1a'!$C$14:$C$411,"6619",'[1]Dochody 1a'!F14:F411)+SUMIF('[1]Dochody 1a'!$C$14:$C$411,"6620",'[1]Dochody 1a'!F14:F411)+SUMIF('[1]Dochody 1a'!$C$14:$C$411,"6629",'[1]Dochody 1a'!F14:F411)</f>
        <v>6834160</v>
      </c>
      <c r="D36" s="29">
        <f t="shared" si="0"/>
        <v>1.9018862295696033</v>
      </c>
      <c r="E36" s="29">
        <f t="shared" si="3"/>
        <v>4.9528733356226382E-3</v>
      </c>
      <c r="F36" s="29">
        <f t="shared" si="4"/>
        <v>5.9121861319690059E-3</v>
      </c>
      <c r="G36" s="30"/>
      <c r="H36" s="49"/>
      <c r="I36" s="11"/>
    </row>
    <row r="37" spans="1:10" ht="38.25">
      <c r="A37" s="61" t="s">
        <v>38</v>
      </c>
      <c r="B37" s="28">
        <f>SUMIF('[1]Dochody 1a'!$C$14:$C$411,"2000",'[1]Dochody 1a'!E14:E411)+SUMIF('[1]Dochody 1a'!$C$14:$C$411,"2001",'[1]Dochody 1a'!E14:E411)+SUMIF('[1]Dochody 1a'!$C$14:$C$411,"6200",'[1]Dochody 1a'!E14:E411)+SUMIF('[1]Dochody 1a'!$C$14:$C$411,"2007",'[1]Dochody 1a'!E14:E411)+SUMIF('[1]Dochody 1a'!$C$14:$C$411,"6207",'[1]Dochody 1a'!E14:E411)+SUMIF('[1]Dochody 1a'!$C$14:$C$411,"2008",'[1]Dochody 1a'!E14:E411)+SUMIF('[1]Dochody 1a'!$C$14:$C$411,"6208",'[1]Dochody 1a'!E14:E411)+SUMIF('[1]Dochody 1a'!$C$14:$C$411,"2009",'[1]Dochody 1a'!E14:E411)+SUMIF('[1]Dochody 1a'!$C$14:$C$411,"6209",'[1]Dochody 1a'!E14:E411)+SUMIF('[1]Dochody 1a'!$C$14:$C$411,"6517",'[1]Dochody 1a'!E14:E411)</f>
        <v>285264487</v>
      </c>
      <c r="C37" s="28">
        <f>SUMIF('[1]Dochody 1a'!$C$14:$C$411,"2000",'[1]Dochody 1a'!F14:F411)+SUMIF('[1]Dochody 1a'!$C$14:$C$411,"2001",'[1]Dochody 1a'!F14:F411)+SUMIF('[1]Dochody 1a'!$C$14:$C$411,"6200",'[1]Dochody 1a'!F14:F411)+SUMIF('[1]Dochody 1a'!$C$14:$C$411,"2007",'[1]Dochody 1a'!F14:F411)+SUMIF('[1]Dochody 1a'!$C$14:$C$411,"6207",'[1]Dochody 1a'!F14:F411)+SUMIF('[1]Dochody 1a'!$C$14:$C$411,"2008",'[1]Dochody 1a'!F14:F411)+SUMIF('[1]Dochody 1a'!$C$14:$C$411,"6208",'[1]Dochody 1a'!F14:F411)+SUMIF('[1]Dochody 1a'!$C$14:$C$411,"2009",'[1]Dochody 1a'!F14:F411)+SUMIF('[1]Dochody 1a'!$C$14:$C$411,"6209",'[1]Dochody 1a'!F14:F411)+SUMIF('[1]Dochody 1a'!$C$14:$C$411,"6517",'[1]Dochody 1a'!F14:F411)</f>
        <v>746405132</v>
      </c>
      <c r="D37" s="29">
        <f t="shared" si="0"/>
        <v>2.6165371646839448</v>
      </c>
      <c r="E37" s="29">
        <f t="shared" si="3"/>
        <v>0.39319168256285292</v>
      </c>
      <c r="F37" s="29">
        <f t="shared" si="4"/>
        <v>0.64571009022921544</v>
      </c>
      <c r="G37" s="30"/>
      <c r="H37" s="30"/>
      <c r="I37" s="11"/>
      <c r="J37" s="62"/>
    </row>
    <row r="38" spans="1:10" s="68" customFormat="1" ht="12.75" hidden="1" customHeight="1">
      <c r="A38" s="63" t="str">
        <f>[1]programy!A7</f>
        <v>RPO</v>
      </c>
      <c r="B38" s="64"/>
      <c r="C38" s="64">
        <f>[1]programy!C7</f>
        <v>531577377</v>
      </c>
      <c r="D38" s="65"/>
      <c r="E38" s="65">
        <f t="shared" si="3"/>
        <v>0</v>
      </c>
      <c r="F38" s="65">
        <f t="shared" si="4"/>
        <v>0.45986403542905929</v>
      </c>
      <c r="G38" s="66"/>
      <c r="H38" s="66"/>
      <c r="I38" s="67"/>
    </row>
    <row r="39" spans="1:10" s="68" customFormat="1" ht="12.75" hidden="1" customHeight="1">
      <c r="A39" s="63" t="str">
        <f>[1]programy!A8</f>
        <v>PO KL</v>
      </c>
      <c r="B39" s="64"/>
      <c r="C39" s="64">
        <f>[1]programy!C8</f>
        <v>59014390</v>
      </c>
      <c r="D39" s="65"/>
      <c r="E39" s="65">
        <f t="shared" si="3"/>
        <v>0</v>
      </c>
      <c r="F39" s="65">
        <f t="shared" si="4"/>
        <v>5.1052954297910846E-2</v>
      </c>
      <c r="G39" s="66"/>
      <c r="H39" s="66"/>
      <c r="I39" s="67"/>
    </row>
    <row r="40" spans="1:10" s="68" customFormat="1" ht="12.75" hidden="1" customHeight="1">
      <c r="A40" s="63" t="str">
        <f>[1]programy!A9</f>
        <v>PO Infrastruktura i Środowisko</v>
      </c>
      <c r="B40" s="64"/>
      <c r="C40" s="64">
        <f>[1]programy!C9</f>
        <v>32937742</v>
      </c>
      <c r="D40" s="65"/>
      <c r="E40" s="65">
        <f t="shared" si="3"/>
        <v>0</v>
      </c>
      <c r="F40" s="65">
        <f t="shared" si="4"/>
        <v>2.849422042661762E-2</v>
      </c>
      <c r="G40" s="66"/>
      <c r="H40" s="69"/>
      <c r="I40" s="67"/>
    </row>
    <row r="41" spans="1:10" s="68" customFormat="1" ht="12.75" hidden="1" customHeight="1">
      <c r="A41" s="63" t="str">
        <f>[1]programy!A10</f>
        <v>PO Rozwój Polski Wschodniej</v>
      </c>
      <c r="B41" s="64"/>
      <c r="C41" s="64">
        <f>[1]programy!C10</f>
        <v>89725887</v>
      </c>
      <c r="D41" s="65"/>
      <c r="E41" s="65">
        <f t="shared" si="3"/>
        <v>0</v>
      </c>
      <c r="F41" s="65">
        <f t="shared" si="4"/>
        <v>7.7621265056717736E-2</v>
      </c>
      <c r="G41" s="70"/>
      <c r="H41" s="70"/>
    </row>
    <row r="42" spans="1:10" s="68" customFormat="1" ht="12.75" hidden="1" customHeight="1">
      <c r="A42" s="63" t="str">
        <f>[1]programy!A11</f>
        <v>PO Pomoc Techniczna</v>
      </c>
      <c r="B42" s="64"/>
      <c r="C42" s="64">
        <f>[1]programy!C11</f>
        <v>617390</v>
      </c>
      <c r="D42" s="65"/>
      <c r="E42" s="65">
        <f t="shared" si="3"/>
        <v>0</v>
      </c>
      <c r="F42" s="65">
        <f t="shared" si="4"/>
        <v>5.3409996195821351E-4</v>
      </c>
      <c r="G42" s="66"/>
      <c r="H42" s="69"/>
      <c r="I42" s="67"/>
    </row>
    <row r="43" spans="1:10" s="68" customFormat="1" ht="12.75" hidden="1" customHeight="1">
      <c r="A43" s="63" t="str">
        <f>[1]programy!A12</f>
        <v>PO RYBY</v>
      </c>
      <c r="B43" s="64"/>
      <c r="C43" s="64">
        <f>[1]programy!C12</f>
        <v>854000</v>
      </c>
      <c r="D43" s="65"/>
      <c r="E43" s="65">
        <f t="shared" si="3"/>
        <v>0</v>
      </c>
      <c r="F43" s="65">
        <f t="shared" si="4"/>
        <v>7.387896913009838E-4</v>
      </c>
      <c r="G43" s="66"/>
      <c r="H43" s="69"/>
      <c r="I43" s="67"/>
    </row>
    <row r="44" spans="1:10" s="68" customFormat="1" ht="12.75" hidden="1" customHeight="1">
      <c r="A44" s="63" t="str">
        <f>[1]programy!A13</f>
        <v>Programy Współpracy Transgranicznej i Transnarodowej</v>
      </c>
      <c r="B44" s="64"/>
      <c r="C44" s="64">
        <f>[1]programy!C13</f>
        <v>2121129</v>
      </c>
      <c r="D44" s="65"/>
      <c r="E44" s="65">
        <f t="shared" si="3"/>
        <v>0</v>
      </c>
      <c r="F44" s="65">
        <f t="shared" si="4"/>
        <v>1.8349745188753681E-3</v>
      </c>
      <c r="G44" s="71"/>
      <c r="H44" s="71"/>
      <c r="I44" s="67"/>
    </row>
    <row r="45" spans="1:10" s="68" customFormat="1" ht="12.75" hidden="1" customHeight="1">
      <c r="A45" s="63" t="s">
        <v>39</v>
      </c>
      <c r="B45" s="64"/>
      <c r="C45" s="64">
        <f>[1]programy!C14</f>
        <v>320468</v>
      </c>
      <c r="D45" s="65"/>
      <c r="E45" s="65">
        <f t="shared" si="3"/>
        <v>0</v>
      </c>
      <c r="F45" s="65">
        <f t="shared" si="4"/>
        <v>2.7723472458061318E-4</v>
      </c>
      <c r="G45" s="71"/>
      <c r="H45" s="71"/>
      <c r="I45" s="67"/>
    </row>
    <row r="46" spans="1:10" s="68" customFormat="1" ht="12.75" hidden="1" customHeight="1">
      <c r="A46" s="63" t="str">
        <f>[1]programy!A15</f>
        <v>pozostałe programy</v>
      </c>
      <c r="B46" s="64"/>
      <c r="C46" s="64">
        <f>[1]programy!C15</f>
        <v>465370</v>
      </c>
      <c r="D46" s="65"/>
      <c r="E46" s="65">
        <f t="shared" si="3"/>
        <v>0</v>
      </c>
      <c r="F46" s="65">
        <f t="shared" si="4"/>
        <v>4.0258847616011568E-4</v>
      </c>
      <c r="G46" s="71"/>
      <c r="H46" s="71"/>
      <c r="I46" s="67"/>
    </row>
    <row r="47" spans="1:10" s="68" customFormat="1" ht="12.75" hidden="1" customHeight="1">
      <c r="A47" s="63" t="s">
        <v>33</v>
      </c>
      <c r="B47" s="64"/>
      <c r="C47" s="64">
        <f>[1]programy!C16</f>
        <v>25800000</v>
      </c>
      <c r="D47" s="65"/>
      <c r="E47" s="65">
        <f>B47/$B$53</f>
        <v>0</v>
      </c>
      <c r="F47" s="65">
        <f>C47/$C$53</f>
        <v>2.2319407535790845E-2</v>
      </c>
      <c r="G47" s="71"/>
      <c r="H47" s="71"/>
      <c r="I47" s="67"/>
    </row>
    <row r="48" spans="1:10" s="68" customFormat="1" ht="12.75" hidden="1" customHeight="1">
      <c r="A48" s="63" t="str">
        <f>[1]programy!A17</f>
        <v>refundacja z UE</v>
      </c>
      <c r="B48" s="64"/>
      <c r="C48" s="64">
        <f>[1]programy!C17</f>
        <v>2971379</v>
      </c>
      <c r="D48" s="65"/>
      <c r="E48" s="65">
        <f t="shared" si="3"/>
        <v>0</v>
      </c>
      <c r="F48" s="65">
        <f t="shared" si="4"/>
        <v>2.5705201102438242E-3</v>
      </c>
      <c r="G48" s="71"/>
      <c r="H48" s="71"/>
      <c r="I48" s="67"/>
    </row>
    <row r="49" spans="1:9" s="47" customFormat="1">
      <c r="A49" s="42" t="s">
        <v>40</v>
      </c>
      <c r="B49" s="43">
        <f>B25+B30</f>
        <v>581613401</v>
      </c>
      <c r="C49" s="43">
        <f>C25+C30</f>
        <v>1038370811</v>
      </c>
      <c r="D49" s="44">
        <f t="shared" si="0"/>
        <v>1.7853282080754531</v>
      </c>
      <c r="E49" s="44">
        <f t="shared" si="3"/>
        <v>0.80166148315648311</v>
      </c>
      <c r="F49" s="44">
        <f t="shared" si="4"/>
        <v>0.89828764744103295</v>
      </c>
      <c r="G49" s="45"/>
      <c r="H49" s="46"/>
    </row>
    <row r="50" spans="1:9" s="47" customFormat="1" ht="40.5" customHeight="1">
      <c r="A50" s="72" t="s">
        <v>41</v>
      </c>
      <c r="B50" s="73">
        <f>SUMIF('[1]Dochody 1a'!$C$14:$C$411,"2700",'[1]Dochody 1a'!E14:E411)+SUMIF('[1]Dochody 1a'!$C$14:$C$411,"2709",'[1]Dochody 1a'!E14:E411)+SUMIF('[1]Dochody 1a'!$C$14:$C$411,"2710",'[1]Dochody 1a'!E14:E411)+SUMIF('[1]Dochody 1a'!$C$14:$C$411,"629?",'[1]Dochody 1a'!E14:E411)+SUMIF('[1]Dochody 1a'!$C$14:$C$411,"6300",'[1]Dochody 1a'!E14:E411)+SUMIF('[1]Dochody 1a'!$C$14:$C$411,"6309",'[1]Dochody 1a'!E14:E411)+SUMIF('[1]Dochody 1a'!$C$14:$C$411,"2917",'[1]Dochody 1a'!E14:E411)+SUMIF('[1]Dochody 1a'!$C$14:$C$411,"2918",'[1]Dochody 1a'!E14:E411)+SUMIF('[1]Dochody 1a'!$C$14:$C$411,"2919",'[1]Dochody 1a'!E14:E411)+SUMIF('[1]Dochody 1a'!$C$14:$C$411,"0907",'[1]Dochody 1a'!E14:E411)+SUMIF('[1]Dochody 1a'!$C$14:$C$411,"0908",'[1]Dochody 1a'!E14:E411)+SUMIF('[1]Dochody 1a'!$C$14:$C$411,"0909",'[1]Dochody 1a'!E14:E411)+SUMIF('[1]Dochody 1a'!$C$14:$C$411,"0978",'[1]Dochody 1a'!E14:E411)+SUMIF('[1]Dochody 1a'!$C$14:$C$411,"0979",'[1]Dochody 1a'!E14:E411)+SUMIF('[1]Dochody 1a'!$C$14:$C$411,"6668",'[1]Dochody 1a'!E14:E411)+SUMIF('[1]Dochody 1a'!$C$14:$C$411,"6669",'[1]Dochody 1a'!E14:E411)+SUMIF('[1]Dochody 1a'!$C$14:$C$411,"0929",'[1]Dochody 1a'!E14:E411)-SUMIF('[1]Dochody 1a'!$C$374:$C$396,"0979",'[1]Dochody 1a'!E374:E396)+B52</f>
        <v>30158075</v>
      </c>
      <c r="C50" s="73">
        <f>SUMIF('[1]Dochody 1a'!$C$14:$C$411,"2700",'[1]Dochody 1a'!F14:F411)+SUMIF('[1]Dochody 1a'!$C$14:$C$411,"2709",'[1]Dochody 1a'!F14:F411)+SUMIF('[1]Dochody 1a'!$C$14:$C$411,"2710",'[1]Dochody 1a'!F14:F411)+SUMIF('[1]Dochody 1a'!$C$14:$C$411,"629?",'[1]Dochody 1a'!F14:F411)+SUMIF('[1]Dochody 1a'!$C$14:$C$411,"6300",'[1]Dochody 1a'!F14:F411)+SUMIF('[1]Dochody 1a'!$C$14:$C$411,"6309",'[1]Dochody 1a'!F14:F411)+SUMIF('[1]Dochody 1a'!$C$14:$C$411,"2917",'[1]Dochody 1a'!F14:F411)+SUMIF('[1]Dochody 1a'!$C$14:$C$411,"2918",'[1]Dochody 1a'!F14:F411)+SUMIF('[1]Dochody 1a'!$C$14:$C$411,"2919",'[1]Dochody 1a'!F14:F411)+SUMIF('[1]Dochody 1a'!$C$14:$C$411,"0907",'[1]Dochody 1a'!F14:F411)+SUMIF('[1]Dochody 1a'!$C$14:$C$411,"0908",'[1]Dochody 1a'!F14:F411)+SUMIF('[1]Dochody 1a'!$C$14:$C$411,"0909",'[1]Dochody 1a'!F14:F411)+SUMIF('[1]Dochody 1a'!$C$14:$C$411,"0978",'[1]Dochody 1a'!F14:F411)+SUMIF('[1]Dochody 1a'!$C$14:$C$411,"0979",'[1]Dochody 1a'!F14:F411)+SUMIF('[1]Dochody 1a'!$C$14:$C$411,"6668",'[1]Dochody 1a'!F14:F411)+SUMIF('[1]Dochody 1a'!$C$14:$C$411,"6669",'[1]Dochody 1a'!F14:F411)+SUMIF('[1]Dochody 1a'!$C$14:$C$411,"0929",'[1]Dochody 1a'!F14:F411)-SUMIF('[1]Dochody 1a'!$C$374:$C$396,"0979",'[1]Dochody 1a'!F374:F396)+C52</f>
        <v>10187685</v>
      </c>
      <c r="D50" s="44">
        <f t="shared" si="0"/>
        <v>0.33780952530955638</v>
      </c>
      <c r="E50" s="74">
        <f t="shared" si="3"/>
        <v>4.1568105363590915E-2</v>
      </c>
      <c r="F50" s="44">
        <f t="shared" si="4"/>
        <v>8.8132981922970297E-3</v>
      </c>
      <c r="G50" s="45"/>
      <c r="H50" s="46"/>
    </row>
    <row r="51" spans="1:9" ht="14.25" hidden="1" customHeight="1">
      <c r="A51" s="36" t="s">
        <v>24</v>
      </c>
      <c r="B51" s="75"/>
      <c r="C51" s="75"/>
      <c r="D51" s="76"/>
      <c r="E51" s="76"/>
      <c r="F51" s="76"/>
      <c r="G51" s="77"/>
      <c r="H51" s="49"/>
      <c r="I51" s="11"/>
    </row>
    <row r="52" spans="1:9" s="84" customFormat="1" ht="14.25" hidden="1" customHeight="1">
      <c r="A52" s="78" t="s">
        <v>42</v>
      </c>
      <c r="B52" s="79">
        <f>SUMIF('[1]Dochody 1a'!$C$14:$C$411,"2990",'[1]Dochody 1a'!E14:E411)+SUMIF('[1]Dochody 1a'!$C$14:$C$411,"2999",'[1]Dochody 1a'!E14:E411)+SUMIF('[1]Dochody 1a'!$C$14:$C$411,"6680",'[1]Dochody 1a'!E14:E411)+SUMIF('[1]Dochody 1a'!$C$14:$C$411,"6689",'[1]Dochody 1a'!E14:E411)</f>
        <v>23443060</v>
      </c>
      <c r="C52" s="79">
        <f>SUMIF('[1]Dochody 1a'!$C$14:$C$411,"2990",'[1]Dochody 1a'!F14:F411)+SUMIF('[1]Dochody 1a'!$C$14:$C$411,"2999",'[1]Dochody 1a'!F14:F411)+SUMIF('[1]Dochody 1a'!$C$14:$C$411,"6680",'[1]Dochody 1a'!F14:F411)+SUMIF('[1]Dochody 1a'!$C$14:$C$411,"6689",'[1]Dochody 1a'!F14:F411)</f>
        <v>0</v>
      </c>
      <c r="D52" s="80"/>
      <c r="E52" s="80"/>
      <c r="F52" s="80"/>
      <c r="G52" s="81"/>
      <c r="H52" s="82"/>
      <c r="I52" s="83"/>
    </row>
    <row r="53" spans="1:9" s="89" customFormat="1">
      <c r="A53" s="85" t="s">
        <v>43</v>
      </c>
      <c r="B53" s="86">
        <f>SUM(B24+B49+B50)</f>
        <v>725509973</v>
      </c>
      <c r="C53" s="86">
        <f>SUM(C24+C49+C50)</f>
        <v>1155944662</v>
      </c>
      <c r="D53" s="87">
        <f t="shared" si="0"/>
        <v>1.5932856956054551</v>
      </c>
      <c r="E53" s="87">
        <f>B53/$B$53</f>
        <v>1</v>
      </c>
      <c r="F53" s="87">
        <f>C53/$C$53</f>
        <v>1</v>
      </c>
      <c r="G53" s="88"/>
      <c r="H53" s="88"/>
    </row>
    <row r="54" spans="1:9" s="94" customFormat="1">
      <c r="A54" s="90"/>
      <c r="B54" s="91"/>
      <c r="C54" s="91"/>
      <c r="D54" s="92"/>
      <c r="E54" s="92"/>
      <c r="F54" s="92"/>
      <c r="G54" s="93"/>
      <c r="H54" s="93"/>
    </row>
    <row r="55" spans="1:9" s="94" customFormat="1">
      <c r="A55" s="90"/>
      <c r="B55" s="95"/>
      <c r="C55" s="95"/>
      <c r="D55" s="92"/>
      <c r="E55" s="92"/>
      <c r="F55" s="92"/>
      <c r="G55" s="93"/>
      <c r="H55" s="93"/>
    </row>
    <row r="56" spans="1:9" s="101" customFormat="1">
      <c r="A56" s="96"/>
      <c r="B56" s="97"/>
      <c r="C56" s="98"/>
      <c r="D56" s="99"/>
      <c r="E56" s="99"/>
      <c r="F56" s="99"/>
      <c r="G56" s="100"/>
      <c r="H56" s="100"/>
    </row>
    <row r="57" spans="1:9" s="101" customFormat="1">
      <c r="A57" s="102"/>
      <c r="B57" s="103"/>
      <c r="C57" s="103"/>
      <c r="D57" s="103"/>
      <c r="E57" s="103"/>
      <c r="F57" s="103"/>
      <c r="G57" s="104"/>
      <c r="H57" s="105"/>
    </row>
    <row r="58" spans="1:9" s="101" customFormat="1" ht="28.5" customHeight="1">
      <c r="A58" s="106"/>
      <c r="B58" s="107"/>
      <c r="C58" s="107"/>
      <c r="D58" s="107"/>
      <c r="E58" s="107"/>
      <c r="F58" s="107"/>
      <c r="G58" s="104"/>
      <c r="H58" s="108"/>
    </row>
    <row r="59" spans="1:9" s="101" customFormat="1" ht="28.5" customHeight="1">
      <c r="A59" s="106"/>
      <c r="B59" s="107"/>
      <c r="C59" s="107"/>
      <c r="D59" s="107"/>
      <c r="E59" s="107"/>
      <c r="F59" s="107"/>
      <c r="G59" s="104"/>
      <c r="H59" s="108"/>
    </row>
    <row r="60" spans="1:9" s="101" customFormat="1" ht="17.25" customHeight="1">
      <c r="A60" s="109"/>
      <c r="B60" s="109"/>
      <c r="C60" s="109"/>
      <c r="D60" s="109"/>
      <c r="E60" s="109"/>
      <c r="F60" s="109"/>
      <c r="G60" s="110"/>
      <c r="H60" s="111"/>
    </row>
    <row r="61" spans="1:9" s="101" customFormat="1" ht="19.5" customHeight="1">
      <c r="A61" s="109"/>
      <c r="B61" s="112"/>
      <c r="C61" s="112"/>
      <c r="D61" s="112"/>
      <c r="E61" s="112"/>
      <c r="F61" s="112"/>
      <c r="G61" s="113"/>
      <c r="H61" s="111"/>
    </row>
    <row r="62" spans="1:9" s="101" customFormat="1" ht="12" customHeight="1">
      <c r="A62" s="114"/>
      <c r="B62" s="115"/>
      <c r="C62" s="114"/>
      <c r="D62" s="114"/>
      <c r="E62" s="114"/>
      <c r="F62" s="114"/>
      <c r="G62" s="116"/>
      <c r="H62" s="116"/>
    </row>
    <row r="63" spans="1:9" s="101" customFormat="1">
      <c r="B63" s="117"/>
      <c r="C63" s="117"/>
      <c r="G63" s="116"/>
      <c r="H63" s="116"/>
    </row>
    <row r="64" spans="1:9" s="101" customFormat="1">
      <c r="A64" s="118"/>
      <c r="B64" s="119"/>
      <c r="C64" s="119"/>
      <c r="G64" s="116"/>
      <c r="H64" s="116"/>
    </row>
    <row r="65" spans="1:8" s="94" customFormat="1">
      <c r="A65" s="118"/>
      <c r="B65" s="119"/>
      <c r="C65" s="119"/>
      <c r="G65" s="120"/>
      <c r="H65" s="120"/>
    </row>
    <row r="66" spans="1:8" s="94" customFormat="1">
      <c r="A66" s="118"/>
      <c r="B66" s="119"/>
      <c r="C66" s="119"/>
      <c r="G66" s="120"/>
      <c r="H66" s="120"/>
    </row>
    <row r="67" spans="1:8" s="94" customFormat="1">
      <c r="A67" s="118"/>
      <c r="B67" s="119"/>
      <c r="C67" s="119"/>
      <c r="G67" s="120"/>
      <c r="H67" s="120"/>
    </row>
    <row r="68" spans="1:8" s="94" customFormat="1">
      <c r="A68" s="118"/>
      <c r="B68" s="121"/>
      <c r="C68" s="121"/>
      <c r="G68" s="120"/>
      <c r="H68" s="120"/>
    </row>
    <row r="69" spans="1:8" s="94" customFormat="1">
      <c r="A69" s="122"/>
      <c r="B69" s="122"/>
      <c r="C69" s="122"/>
      <c r="G69" s="120"/>
      <c r="H69" s="120"/>
    </row>
    <row r="70" spans="1:8" s="94" customFormat="1">
      <c r="A70" s="122"/>
      <c r="B70" s="119"/>
      <c r="C70" s="119"/>
      <c r="G70" s="120"/>
      <c r="H70" s="120"/>
    </row>
  </sheetData>
  <mergeCells count="11">
    <mergeCell ref="A9:F9"/>
    <mergeCell ref="A12:A13"/>
    <mergeCell ref="B12:B13"/>
    <mergeCell ref="C12:C13"/>
    <mergeCell ref="D12:D13"/>
    <mergeCell ref="E12:F12"/>
    <mergeCell ref="A57:F57"/>
    <mergeCell ref="A58:F58"/>
    <mergeCell ref="A59:F59"/>
    <mergeCell ref="A60:F60"/>
    <mergeCell ref="A61:F61"/>
  </mergeCells>
  <pageMargins left="0.70866141732283472" right="0.70866141732283472" top="0.98425196850393704" bottom="0.70866141732283472" header="0" footer="0"/>
  <pageSetup paperSize="9"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Dochody 1</vt:lpstr>
      <vt:lpstr>'Dochody 1'!Obszar_wydruku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a.pajka</dc:creator>
  <cp:lastModifiedBy>h.czech</cp:lastModifiedBy>
  <cp:lastPrinted>2012-11-12T11:04:02Z</cp:lastPrinted>
  <dcterms:created xsi:type="dcterms:W3CDTF">2012-11-09T12:18:47Z</dcterms:created>
  <dcterms:modified xsi:type="dcterms:W3CDTF">2012-11-23T13:46:55Z</dcterms:modified>
</cp:coreProperties>
</file>