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Arkusz1" sheetId="1" r:id="rId1"/>
  </sheets>
  <definedNames>
    <definedName name="_xlnm.Print_Area" localSheetId="0">Arkusz1!$A$1:$H$59</definedName>
  </definedNames>
  <calcPr calcId="125725"/>
</workbook>
</file>

<file path=xl/calcChain.xml><?xml version="1.0" encoding="utf-8"?>
<calcChain xmlns="http://schemas.openxmlformats.org/spreadsheetml/2006/main">
  <c r="E50" i="1"/>
  <c r="E48"/>
  <c r="E47"/>
  <c r="E46"/>
  <c r="E42"/>
  <c r="E41"/>
  <c r="E40"/>
  <c r="E39"/>
  <c r="E38"/>
  <c r="E37"/>
  <c r="E36"/>
  <c r="E35"/>
  <c r="E33"/>
  <c r="E32"/>
  <c r="E31"/>
  <c r="E30"/>
  <c r="E29"/>
  <c r="E28"/>
  <c r="E27"/>
  <c r="E26"/>
  <c r="E23"/>
  <c r="E22"/>
  <c r="E21"/>
  <c r="E20"/>
  <c r="E19"/>
  <c r="E18"/>
  <c r="E17"/>
  <c r="E16"/>
  <c r="E15"/>
  <c r="E12"/>
  <c r="E11"/>
  <c r="E10"/>
  <c r="E9"/>
  <c r="E8"/>
  <c r="E7"/>
  <c r="E6"/>
  <c r="H34"/>
  <c r="F34"/>
  <c r="F24" s="1"/>
  <c r="F13" s="1"/>
  <c r="F43" s="1"/>
  <c r="C30"/>
  <c r="D5"/>
  <c r="C5"/>
  <c r="E5" s="1"/>
  <c r="C14"/>
  <c r="E14" s="1"/>
  <c r="D14"/>
  <c r="D25"/>
  <c r="D30"/>
  <c r="D34"/>
  <c r="D24" s="1"/>
  <c r="C25"/>
  <c r="C24" s="1"/>
  <c r="C34"/>
  <c r="F14"/>
  <c r="G14"/>
  <c r="H14"/>
  <c r="D45"/>
  <c r="C45"/>
  <c r="E45" s="1"/>
  <c r="G34"/>
  <c r="F30"/>
  <c r="G30"/>
  <c r="H30"/>
  <c r="F25"/>
  <c r="G25"/>
  <c r="G24" s="1"/>
  <c r="G13" s="1"/>
  <c r="H25"/>
  <c r="H24" s="1"/>
  <c r="H13" s="1"/>
  <c r="H43" s="1"/>
  <c r="F5"/>
  <c r="G5"/>
  <c r="G43" s="1"/>
  <c r="H5"/>
  <c r="E24" l="1"/>
  <c r="C13"/>
  <c r="D13"/>
  <c r="D43" s="1"/>
  <c r="E25"/>
  <c r="E34"/>
  <c r="C43" l="1"/>
  <c r="E43" s="1"/>
  <c r="E13"/>
</calcChain>
</file>

<file path=xl/sharedStrings.xml><?xml version="1.0" encoding="utf-8"?>
<sst xmlns="http://schemas.openxmlformats.org/spreadsheetml/2006/main" count="102" uniqueCount="100">
  <si>
    <t>inne dotacje</t>
  </si>
  <si>
    <t xml:space="preserve">środki własne </t>
  </si>
  <si>
    <t xml:space="preserve">A. </t>
  </si>
  <si>
    <t>Przychody ogółem</t>
  </si>
  <si>
    <t xml:space="preserve">1. </t>
  </si>
  <si>
    <t xml:space="preserve">Dotacja podmiotowa organizatora </t>
  </si>
  <si>
    <t xml:space="preserve">2. </t>
  </si>
  <si>
    <t>Pozostałe dotacje na dział bieżącą</t>
  </si>
  <si>
    <t xml:space="preserve">3. </t>
  </si>
  <si>
    <t>4.</t>
  </si>
  <si>
    <t xml:space="preserve">5. </t>
  </si>
  <si>
    <t>Przychody ze sprzedaży dział kulturalnej (za bilety, wpisowe itp.)</t>
  </si>
  <si>
    <t xml:space="preserve">Pozostałe przychody ze sprzedaży (najem, reklama, itp.) </t>
  </si>
  <si>
    <t>Pozostałe przychody operacyjne</t>
  </si>
  <si>
    <t xml:space="preserve">6. </t>
  </si>
  <si>
    <t>Przychody finansowe</t>
  </si>
  <si>
    <t>B.</t>
  </si>
  <si>
    <t>Koszty ogółem</t>
  </si>
  <si>
    <t xml:space="preserve">I. </t>
  </si>
  <si>
    <t>Koszty stałe instytucji</t>
  </si>
  <si>
    <t>1.1.</t>
  </si>
  <si>
    <t>Media (prąd, c.o., gaz, woda itp.)</t>
  </si>
  <si>
    <t>1.2.</t>
  </si>
  <si>
    <t>Wynagrodzenia osobowe z odprawami i nagrodami jubil</t>
  </si>
  <si>
    <t>Odpisy na ZUS i FP</t>
  </si>
  <si>
    <t>ZFSS</t>
  </si>
  <si>
    <t>1.5.</t>
  </si>
  <si>
    <t>Usługi telekomunikacyjne</t>
  </si>
  <si>
    <t>1.6.</t>
  </si>
  <si>
    <t xml:space="preserve">Amortyzacja </t>
  </si>
  <si>
    <t xml:space="preserve">II. </t>
  </si>
  <si>
    <t>Koszty zmienne</t>
  </si>
  <si>
    <t>2.</t>
  </si>
  <si>
    <t>3.</t>
  </si>
  <si>
    <t xml:space="preserve">4. </t>
  </si>
  <si>
    <t xml:space="preserve">Koszty wynagrodzeń </t>
  </si>
  <si>
    <t>4.1.</t>
  </si>
  <si>
    <t>Zmienne osobowe</t>
  </si>
  <si>
    <t>4.2.</t>
  </si>
  <si>
    <t>Wynagrodzenia bezosobowe</t>
  </si>
  <si>
    <t>Honoraria</t>
  </si>
  <si>
    <t>4.4.</t>
  </si>
  <si>
    <t>Zakup usług</t>
  </si>
  <si>
    <t>5.1</t>
  </si>
  <si>
    <t xml:space="preserve">Remonty i konserwacje </t>
  </si>
  <si>
    <t>5.3.</t>
  </si>
  <si>
    <t>Zakup towarów i materiałów</t>
  </si>
  <si>
    <t>6.1</t>
  </si>
  <si>
    <t>Do dział statutowej</t>
  </si>
  <si>
    <t>6.2</t>
  </si>
  <si>
    <t>Remontowe</t>
  </si>
  <si>
    <t>6.3</t>
  </si>
  <si>
    <t>Pozostałe</t>
  </si>
  <si>
    <t xml:space="preserve">7. </t>
  </si>
  <si>
    <t>Koszty promocji i reklamy</t>
  </si>
  <si>
    <t xml:space="preserve">8. </t>
  </si>
  <si>
    <t>Pozostałe koszty zmienne</t>
  </si>
  <si>
    <t>D.</t>
  </si>
  <si>
    <t>Podatek dochodowy</t>
  </si>
  <si>
    <t>Pozostałe koszty operacyjne</t>
  </si>
  <si>
    <t>Wynik finansowy netto</t>
  </si>
  <si>
    <t>C.</t>
  </si>
  <si>
    <t>E.</t>
  </si>
  <si>
    <t>F.</t>
  </si>
  <si>
    <t xml:space="preserve">Środki na wydatki majątkowe </t>
  </si>
  <si>
    <t>z dotacji organizatora</t>
  </si>
  <si>
    <t xml:space="preserve">z innych dotacji </t>
  </si>
  <si>
    <t>środki własne</t>
  </si>
  <si>
    <t xml:space="preserve">stan środków pieniężnych </t>
  </si>
  <si>
    <t>początek 2012</t>
  </si>
  <si>
    <t xml:space="preserve">stan nalezności </t>
  </si>
  <si>
    <t xml:space="preserve">stan zobowiązań </t>
  </si>
  <si>
    <t>Koszty administracji (mater biur, prasa, paliwo, świadcz na rzecz prac itp.)</t>
  </si>
  <si>
    <t>Pozostałe koszty (np. nieodliczony VAT)</t>
  </si>
  <si>
    <t>Dot. Dział statutowej ( ubezp, delegacje, tantiemy, kwater artystów itp.)</t>
  </si>
  <si>
    <t>5.</t>
  </si>
  <si>
    <t xml:space="preserve">Zmiana stanu produktów </t>
  </si>
  <si>
    <t>PFRON</t>
  </si>
  <si>
    <t>Pozostałe koszty</t>
  </si>
  <si>
    <t>Koszty finansowe  w tym odsetki od kredytów</t>
  </si>
  <si>
    <t>4.3.</t>
  </si>
  <si>
    <t>5.2.</t>
  </si>
  <si>
    <t>1.4.</t>
  </si>
  <si>
    <t>1.3.</t>
  </si>
  <si>
    <t>6.</t>
  </si>
  <si>
    <t>7.</t>
  </si>
  <si>
    <t>Plan po zmianach               2012 rok</t>
  </si>
  <si>
    <t>Wykonanie na 30.06.2012 r.</t>
  </si>
  <si>
    <t>wskaźnik % (4/3)</t>
  </si>
  <si>
    <t>Średnioroczna liczba zarudnionych (w przeliczeniu na pełne etaty)</t>
  </si>
  <si>
    <t>Środki przyznawane innym podmiotom</t>
  </si>
  <si>
    <t>Wykonanie planu finansowego instytucji kultury za I półrocze 2012 (w zł)</t>
  </si>
  <si>
    <t>30.06.2012</t>
  </si>
  <si>
    <t>podpis gł.księgowego jednostki</t>
  </si>
  <si>
    <t>z dotacji podmiotowej</t>
  </si>
  <si>
    <t>data i podpis dyrektora jednostki</t>
  </si>
  <si>
    <t>Źródło sfinansowania kosztów</t>
  </si>
  <si>
    <t>Nazwa i adres instytucji: Centrum Polsko-Francuskie Côtes d'Armor-Warmia i Mazury 10-542 Olsztyn ul.Dąbrowszczaków 39</t>
  </si>
  <si>
    <t>Stanisława Stypińska</t>
  </si>
  <si>
    <t>Kazimierz Brakoniecki</t>
  </si>
</sst>
</file>

<file path=xl/styles.xml><?xml version="1.0" encoding="utf-8"?>
<styleSheet xmlns="http://schemas.openxmlformats.org/spreadsheetml/2006/main">
  <fonts count="6"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3" fillId="0" borderId="21" xfId="0" applyFont="1" applyBorder="1" applyAlignment="1">
      <alignment horizontal="left"/>
    </xf>
    <xf numFmtId="0" fontId="3" fillId="0" borderId="0" xfId="0" applyFont="1"/>
    <xf numFmtId="0" fontId="4" fillId="0" borderId="11" xfId="0" applyFont="1" applyBorder="1" applyAlignment="1"/>
    <xf numFmtId="0" fontId="4" fillId="0" borderId="12" xfId="0" applyFont="1" applyBorder="1" applyAlignment="1"/>
    <xf numFmtId="0" fontId="4" fillId="0" borderId="13" xfId="0" applyFont="1" applyBorder="1" applyAlignme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/>
    <xf numFmtId="3" fontId="3" fillId="0" borderId="3" xfId="0" applyNumberFormat="1" applyFont="1" applyBorder="1"/>
    <xf numFmtId="9" fontId="4" fillId="0" borderId="3" xfId="1" applyNumberFormat="1" applyFont="1" applyFill="1" applyBorder="1"/>
    <xf numFmtId="3" fontId="3" fillId="0" borderId="4" xfId="0" applyNumberFormat="1" applyFont="1" applyBorder="1"/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9" fontId="5" fillId="0" borderId="3" xfId="1" applyNumberFormat="1" applyFont="1" applyFill="1" applyBorder="1"/>
    <xf numFmtId="0" fontId="3" fillId="0" borderId="5" xfId="0" applyFont="1" applyBorder="1" applyAlignment="1">
      <alignment horizontal="center" vertical="center"/>
    </xf>
    <xf numFmtId="4" fontId="3" fillId="0" borderId="3" xfId="0" applyNumberFormat="1" applyFont="1" applyBorder="1"/>
    <xf numFmtId="4" fontId="3" fillId="0" borderId="4" xfId="0" applyNumberFormat="1" applyFont="1" applyBorder="1"/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4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/>
    <xf numFmtId="4" fontId="3" fillId="0" borderId="8" xfId="0" applyNumberFormat="1" applyFont="1" applyBorder="1"/>
    <xf numFmtId="0" fontId="3" fillId="0" borderId="0" xfId="0" applyFont="1" applyAlignment="1">
      <alignment horizontal="center" vertical="center"/>
    </xf>
    <xf numFmtId="0" fontId="3" fillId="0" borderId="9" xfId="0" applyFont="1" applyBorder="1"/>
    <xf numFmtId="0" fontId="4" fillId="0" borderId="10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2" xfId="0" applyFont="1" applyBorder="1"/>
    <xf numFmtId="4" fontId="3" fillId="0" borderId="14" xfId="0" applyNumberFormat="1" applyFont="1" applyBorder="1"/>
    <xf numFmtId="0" fontId="3" fillId="0" borderId="15" xfId="0" applyFont="1" applyBorder="1"/>
    <xf numFmtId="0" fontId="3" fillId="0" borderId="6" xfId="0" applyFont="1" applyBorder="1"/>
    <xf numFmtId="4" fontId="3" fillId="0" borderId="18" xfId="0" applyNumberFormat="1" applyFont="1" applyBorder="1"/>
    <xf numFmtId="0" fontId="3" fillId="0" borderId="0" xfId="0" applyFont="1" applyBorder="1"/>
    <xf numFmtId="4" fontId="3" fillId="0" borderId="19" xfId="0" applyNumberFormat="1" applyFont="1" applyBorder="1"/>
    <xf numFmtId="0" fontId="3" fillId="0" borderId="0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view="pageBreakPreview" zoomScaleNormal="100" zoomScaleSheetLayoutView="100" workbookViewId="0">
      <selection activeCell="N3" sqref="N3"/>
    </sheetView>
  </sheetViews>
  <sheetFormatPr defaultRowHeight="12.75"/>
  <cols>
    <col min="1" max="1" width="5.42578125" style="33" customWidth="1"/>
    <col min="2" max="2" width="29.5703125" style="2" customWidth="1"/>
    <col min="3" max="3" width="14.42578125" style="2" customWidth="1"/>
    <col min="4" max="4" width="13.42578125" style="2" customWidth="1"/>
    <col min="5" max="5" width="12.5703125" style="2" customWidth="1"/>
    <col min="6" max="6" width="11.5703125" style="2" customWidth="1"/>
    <col min="7" max="7" width="10.140625" style="2" customWidth="1"/>
    <col min="8" max="8" width="11.42578125" style="2" customWidth="1"/>
    <col min="9" max="16384" width="9.140625" style="2"/>
  </cols>
  <sheetData>
    <row r="1" spans="1:8" ht="13.5" thickBot="1">
      <c r="A1" s="1" t="s">
        <v>97</v>
      </c>
      <c r="B1" s="1"/>
      <c r="C1" s="1"/>
      <c r="D1" s="1"/>
      <c r="E1" s="1"/>
      <c r="F1" s="1"/>
      <c r="G1" s="1"/>
      <c r="H1" s="1"/>
    </row>
    <row r="2" spans="1:8">
      <c r="A2" s="3" t="s">
        <v>91</v>
      </c>
      <c r="B2" s="4"/>
      <c r="C2" s="4"/>
      <c r="D2" s="5"/>
      <c r="E2" s="6"/>
      <c r="F2" s="7" t="s">
        <v>96</v>
      </c>
      <c r="G2" s="7"/>
      <c r="H2" s="8"/>
    </row>
    <row r="3" spans="1:8" ht="38.25">
      <c r="A3" s="9"/>
      <c r="B3" s="10"/>
      <c r="C3" s="11" t="s">
        <v>86</v>
      </c>
      <c r="D3" s="11" t="s">
        <v>87</v>
      </c>
      <c r="E3" s="12" t="s">
        <v>88</v>
      </c>
      <c r="F3" s="12" t="s">
        <v>94</v>
      </c>
      <c r="G3" s="12" t="s">
        <v>0</v>
      </c>
      <c r="H3" s="13" t="s">
        <v>1</v>
      </c>
    </row>
    <row r="4" spans="1:8" s="17" customFormat="1">
      <c r="A4" s="14">
        <v>1</v>
      </c>
      <c r="B4" s="15">
        <v>2</v>
      </c>
      <c r="C4" s="11">
        <v>3</v>
      </c>
      <c r="D4" s="11">
        <v>4</v>
      </c>
      <c r="E4" s="11">
        <v>6</v>
      </c>
      <c r="F4" s="11">
        <v>7</v>
      </c>
      <c r="G4" s="11">
        <v>8</v>
      </c>
      <c r="H4" s="16">
        <v>9</v>
      </c>
    </row>
    <row r="5" spans="1:8">
      <c r="A5" s="9" t="s">
        <v>2</v>
      </c>
      <c r="B5" s="18" t="s">
        <v>3</v>
      </c>
      <c r="C5" s="19">
        <f t="shared" ref="C5:H5" si="0">SUM(C6:C12)</f>
        <v>562300</v>
      </c>
      <c r="D5" s="19">
        <f t="shared" si="0"/>
        <v>267040</v>
      </c>
      <c r="E5" s="20">
        <f t="shared" ref="E5:E42" si="1">IF(C5=0,0,(D5/C5))</f>
        <v>0.4749066334696781</v>
      </c>
      <c r="F5" s="19">
        <f t="shared" si="0"/>
        <v>125000</v>
      </c>
      <c r="G5" s="19">
        <f t="shared" si="0"/>
        <v>114750</v>
      </c>
      <c r="H5" s="21">
        <f t="shared" si="0"/>
        <v>27290</v>
      </c>
    </row>
    <row r="6" spans="1:8">
      <c r="A6" s="9" t="s">
        <v>4</v>
      </c>
      <c r="B6" s="22" t="s">
        <v>5</v>
      </c>
      <c r="C6" s="19">
        <v>250000</v>
      </c>
      <c r="D6" s="19">
        <v>125000</v>
      </c>
      <c r="E6" s="20">
        <f t="shared" si="1"/>
        <v>0.5</v>
      </c>
      <c r="F6" s="19">
        <v>125000</v>
      </c>
      <c r="G6" s="19"/>
      <c r="H6" s="21"/>
    </row>
    <row r="7" spans="1:8" ht="16.5" customHeight="1">
      <c r="A7" s="9" t="s">
        <v>6</v>
      </c>
      <c r="B7" s="22" t="s">
        <v>7</v>
      </c>
      <c r="C7" s="19">
        <v>236300</v>
      </c>
      <c r="D7" s="19">
        <v>114750</v>
      </c>
      <c r="E7" s="20">
        <f t="shared" si="1"/>
        <v>0.48561151079136688</v>
      </c>
      <c r="F7" s="19"/>
      <c r="G7" s="19">
        <v>114750</v>
      </c>
      <c r="H7" s="21"/>
    </row>
    <row r="8" spans="1:8" ht="30" customHeight="1">
      <c r="A8" s="9" t="s">
        <v>8</v>
      </c>
      <c r="B8" s="22" t="s">
        <v>11</v>
      </c>
      <c r="C8" s="19">
        <v>70000</v>
      </c>
      <c r="D8" s="19">
        <v>18053</v>
      </c>
      <c r="E8" s="20">
        <f t="shared" si="1"/>
        <v>0.25790000000000002</v>
      </c>
      <c r="F8" s="19"/>
      <c r="G8" s="19"/>
      <c r="H8" s="21">
        <v>18053</v>
      </c>
    </row>
    <row r="9" spans="1:8" ht="29.25" customHeight="1">
      <c r="A9" s="9" t="s">
        <v>9</v>
      </c>
      <c r="B9" s="22" t="s">
        <v>12</v>
      </c>
      <c r="C9" s="19">
        <v>0</v>
      </c>
      <c r="D9" s="19">
        <v>0</v>
      </c>
      <c r="E9" s="20">
        <f t="shared" si="1"/>
        <v>0</v>
      </c>
      <c r="F9" s="19"/>
      <c r="G9" s="19"/>
      <c r="H9" s="21"/>
    </row>
    <row r="10" spans="1:8">
      <c r="A10" s="9" t="s">
        <v>75</v>
      </c>
      <c r="B10" s="22" t="s">
        <v>76</v>
      </c>
      <c r="C10" s="19">
        <v>0</v>
      </c>
      <c r="D10" s="19">
        <v>0</v>
      </c>
      <c r="E10" s="20">
        <f t="shared" si="1"/>
        <v>0</v>
      </c>
      <c r="F10" s="19"/>
      <c r="G10" s="19"/>
      <c r="H10" s="21"/>
    </row>
    <row r="11" spans="1:8">
      <c r="A11" s="9" t="s">
        <v>84</v>
      </c>
      <c r="B11" s="23" t="s">
        <v>13</v>
      </c>
      <c r="C11" s="19">
        <v>0</v>
      </c>
      <c r="D11" s="19">
        <v>8427</v>
      </c>
      <c r="E11" s="20">
        <f t="shared" si="1"/>
        <v>0</v>
      </c>
      <c r="F11" s="19"/>
      <c r="G11" s="19"/>
      <c r="H11" s="21">
        <v>8427</v>
      </c>
    </row>
    <row r="12" spans="1:8">
      <c r="A12" s="9" t="s">
        <v>85</v>
      </c>
      <c r="B12" s="23" t="s">
        <v>15</v>
      </c>
      <c r="C12" s="19">
        <v>6000</v>
      </c>
      <c r="D12" s="19">
        <v>810</v>
      </c>
      <c r="E12" s="20">
        <f t="shared" si="1"/>
        <v>0.13500000000000001</v>
      </c>
      <c r="F12" s="19"/>
      <c r="G12" s="19"/>
      <c r="H12" s="21">
        <v>810</v>
      </c>
    </row>
    <row r="13" spans="1:8">
      <c r="A13" s="9" t="s">
        <v>16</v>
      </c>
      <c r="B13" s="23" t="s">
        <v>17</v>
      </c>
      <c r="C13" s="19">
        <f>C14+C24+C40+C41</f>
        <v>562300</v>
      </c>
      <c r="D13" s="19">
        <f>D14+D24+D40+D41</f>
        <v>252242</v>
      </c>
      <c r="E13" s="20">
        <f t="shared" si="1"/>
        <v>0.44858972078961407</v>
      </c>
      <c r="F13" s="19">
        <f>F14+F24+F40+F41</f>
        <v>124232</v>
      </c>
      <c r="G13" s="19">
        <f>G14+G24+G40+G41</f>
        <v>114724</v>
      </c>
      <c r="H13" s="21">
        <f>H14+H24+H40+H41</f>
        <v>13286</v>
      </c>
    </row>
    <row r="14" spans="1:8">
      <c r="A14" s="9" t="s">
        <v>18</v>
      </c>
      <c r="B14" s="23" t="s">
        <v>19</v>
      </c>
      <c r="C14" s="19">
        <f>SUM(C15:C23)</f>
        <v>375700</v>
      </c>
      <c r="D14" s="19">
        <f>SUM(D15:D23)</f>
        <v>189227</v>
      </c>
      <c r="E14" s="20">
        <f t="shared" si="1"/>
        <v>0.50366515837104076</v>
      </c>
      <c r="F14" s="19">
        <f>SUM(F15:F23)</f>
        <v>106721</v>
      </c>
      <c r="G14" s="19">
        <f>SUM(G15:G23)</f>
        <v>82506</v>
      </c>
      <c r="H14" s="21">
        <f>SUM(H15:H23)</f>
        <v>0</v>
      </c>
    </row>
    <row r="15" spans="1:8" ht="15.75" customHeight="1">
      <c r="A15" s="9" t="s">
        <v>20</v>
      </c>
      <c r="B15" s="22" t="s">
        <v>21</v>
      </c>
      <c r="C15" s="19">
        <v>21200</v>
      </c>
      <c r="D15" s="19">
        <v>11677</v>
      </c>
      <c r="E15" s="20">
        <f t="shared" si="1"/>
        <v>0.55080188679245279</v>
      </c>
      <c r="F15" s="19">
        <v>0</v>
      </c>
      <c r="G15" s="19">
        <v>11677</v>
      </c>
      <c r="H15" s="21"/>
    </row>
    <row r="16" spans="1:8" ht="25.5">
      <c r="A16" s="9" t="s">
        <v>22</v>
      </c>
      <c r="B16" s="22" t="s">
        <v>23</v>
      </c>
      <c r="C16" s="19">
        <v>210500</v>
      </c>
      <c r="D16" s="19">
        <v>106834</v>
      </c>
      <c r="E16" s="20">
        <f t="shared" si="1"/>
        <v>0.50752494061757725</v>
      </c>
      <c r="F16" s="19">
        <v>86034</v>
      </c>
      <c r="G16" s="19">
        <v>20800</v>
      </c>
      <c r="H16" s="21"/>
    </row>
    <row r="17" spans="1:8">
      <c r="A17" s="9" t="s">
        <v>83</v>
      </c>
      <c r="B17" s="22" t="s">
        <v>24</v>
      </c>
      <c r="C17" s="19">
        <v>41600</v>
      </c>
      <c r="D17" s="19">
        <v>21093</v>
      </c>
      <c r="E17" s="20">
        <f t="shared" si="1"/>
        <v>0.50704326923076926</v>
      </c>
      <c r="F17" s="19">
        <v>17093</v>
      </c>
      <c r="G17" s="19">
        <v>4000</v>
      </c>
      <c r="H17" s="21"/>
    </row>
    <row r="18" spans="1:8">
      <c r="A18" s="9" t="s">
        <v>82</v>
      </c>
      <c r="B18" s="22" t="s">
        <v>25</v>
      </c>
      <c r="C18" s="19">
        <v>6300</v>
      </c>
      <c r="D18" s="19">
        <v>4594</v>
      </c>
      <c r="E18" s="20">
        <f t="shared" si="1"/>
        <v>0.72920634920634919</v>
      </c>
      <c r="F18" s="19">
        <v>3594</v>
      </c>
      <c r="G18" s="19">
        <v>1000</v>
      </c>
      <c r="H18" s="21"/>
    </row>
    <row r="19" spans="1:8">
      <c r="A19" s="9" t="s">
        <v>26</v>
      </c>
      <c r="B19" s="22" t="s">
        <v>27</v>
      </c>
      <c r="C19" s="19">
        <v>14500</v>
      </c>
      <c r="D19" s="19">
        <v>4898</v>
      </c>
      <c r="E19" s="20">
        <f t="shared" si="1"/>
        <v>0.33779310344827584</v>
      </c>
      <c r="F19" s="19"/>
      <c r="G19" s="19">
        <v>4898</v>
      </c>
      <c r="H19" s="21"/>
    </row>
    <row r="20" spans="1:8" ht="38.25">
      <c r="A20" s="9" t="s">
        <v>28</v>
      </c>
      <c r="B20" s="22" t="s">
        <v>72</v>
      </c>
      <c r="C20" s="19">
        <v>8400</v>
      </c>
      <c r="D20" s="19">
        <v>3109</v>
      </c>
      <c r="E20" s="20">
        <f t="shared" si="1"/>
        <v>0.37011904761904763</v>
      </c>
      <c r="F20" s="19"/>
      <c r="G20" s="19">
        <v>3109</v>
      </c>
      <c r="H20" s="21"/>
    </row>
    <row r="21" spans="1:8">
      <c r="A21" s="9" t="s">
        <v>32</v>
      </c>
      <c r="B21" s="22" t="s">
        <v>29</v>
      </c>
      <c r="C21" s="19">
        <v>4200</v>
      </c>
      <c r="D21" s="19">
        <v>1011</v>
      </c>
      <c r="E21" s="24">
        <f t="shared" si="1"/>
        <v>0.24071428571428571</v>
      </c>
      <c r="F21" s="19"/>
      <c r="G21" s="19">
        <v>1011</v>
      </c>
      <c r="H21" s="21">
        <v>0</v>
      </c>
    </row>
    <row r="22" spans="1:8" ht="25.5">
      <c r="A22" s="9" t="s">
        <v>33</v>
      </c>
      <c r="B22" s="22" t="s">
        <v>73</v>
      </c>
      <c r="C22" s="19">
        <v>69000</v>
      </c>
      <c r="D22" s="19">
        <v>36011</v>
      </c>
      <c r="E22" s="20">
        <f t="shared" si="1"/>
        <v>0.52189855072463764</v>
      </c>
      <c r="F22" s="19"/>
      <c r="G22" s="19">
        <v>36011</v>
      </c>
      <c r="H22" s="21"/>
    </row>
    <row r="23" spans="1:8">
      <c r="A23" s="9" t="s">
        <v>9</v>
      </c>
      <c r="B23" s="22" t="s">
        <v>77</v>
      </c>
      <c r="C23" s="19">
        <v>0</v>
      </c>
      <c r="D23" s="19">
        <v>0</v>
      </c>
      <c r="E23" s="20">
        <f t="shared" si="1"/>
        <v>0</v>
      </c>
      <c r="F23" s="19"/>
      <c r="G23" s="19">
        <v>0</v>
      </c>
      <c r="H23" s="21"/>
    </row>
    <row r="24" spans="1:8">
      <c r="A24" s="9" t="s">
        <v>30</v>
      </c>
      <c r="B24" s="23" t="s">
        <v>31</v>
      </c>
      <c r="C24" s="19">
        <f t="shared" ref="C24:H24" si="2">C25+C30+C34+C38+C39</f>
        <v>186600</v>
      </c>
      <c r="D24" s="19">
        <f t="shared" si="2"/>
        <v>63014</v>
      </c>
      <c r="E24" s="20">
        <f t="shared" si="1"/>
        <v>0.3376956055734191</v>
      </c>
      <c r="F24" s="19">
        <f t="shared" si="2"/>
        <v>17511</v>
      </c>
      <c r="G24" s="19">
        <f t="shared" si="2"/>
        <v>32218</v>
      </c>
      <c r="H24" s="21">
        <f t="shared" si="2"/>
        <v>13285</v>
      </c>
    </row>
    <row r="25" spans="1:8">
      <c r="A25" s="9" t="s">
        <v>34</v>
      </c>
      <c r="B25" s="22" t="s">
        <v>35</v>
      </c>
      <c r="C25" s="19">
        <f t="shared" ref="C25:H25" si="3">SUM(C26:C29)</f>
        <v>83600</v>
      </c>
      <c r="D25" s="19">
        <f t="shared" si="3"/>
        <v>45556</v>
      </c>
      <c r="E25" s="20">
        <f t="shared" si="1"/>
        <v>0.54492822966507182</v>
      </c>
      <c r="F25" s="19">
        <f t="shared" si="3"/>
        <v>17511</v>
      </c>
      <c r="G25" s="19">
        <f t="shared" si="3"/>
        <v>17509</v>
      </c>
      <c r="H25" s="21">
        <f t="shared" si="3"/>
        <v>10536</v>
      </c>
    </row>
    <row r="26" spans="1:8">
      <c r="A26" s="9" t="s">
        <v>36</v>
      </c>
      <c r="B26" s="22" t="s">
        <v>37</v>
      </c>
      <c r="C26" s="19">
        <v>34000</v>
      </c>
      <c r="D26" s="19">
        <v>14609</v>
      </c>
      <c r="E26" s="20">
        <f t="shared" si="1"/>
        <v>0.42967647058823527</v>
      </c>
      <c r="F26" s="19">
        <v>14609</v>
      </c>
      <c r="G26" s="19">
        <v>0</v>
      </c>
      <c r="H26" s="21">
        <v>0</v>
      </c>
    </row>
    <row r="27" spans="1:8">
      <c r="A27" s="9" t="s">
        <v>38</v>
      </c>
      <c r="B27" s="22" t="s">
        <v>39</v>
      </c>
      <c r="C27" s="19">
        <v>34000</v>
      </c>
      <c r="D27" s="19">
        <v>20536</v>
      </c>
      <c r="E27" s="20">
        <f t="shared" si="1"/>
        <v>0.60399999999999998</v>
      </c>
      <c r="F27" s="19"/>
      <c r="G27" s="19">
        <v>10000</v>
      </c>
      <c r="H27" s="21">
        <v>10536</v>
      </c>
    </row>
    <row r="28" spans="1:8">
      <c r="A28" s="9" t="s">
        <v>80</v>
      </c>
      <c r="B28" s="22" t="s">
        <v>40</v>
      </c>
      <c r="C28" s="19">
        <v>9000</v>
      </c>
      <c r="D28" s="19">
        <v>7509</v>
      </c>
      <c r="E28" s="20">
        <f t="shared" si="1"/>
        <v>0.83433333333333337</v>
      </c>
      <c r="F28" s="19"/>
      <c r="G28" s="19">
        <v>7509</v>
      </c>
      <c r="H28" s="21"/>
    </row>
    <row r="29" spans="1:8">
      <c r="A29" s="9" t="s">
        <v>41</v>
      </c>
      <c r="B29" s="22" t="s">
        <v>24</v>
      </c>
      <c r="C29" s="19">
        <v>6600</v>
      </c>
      <c r="D29" s="19">
        <v>2902</v>
      </c>
      <c r="E29" s="20">
        <f t="shared" si="1"/>
        <v>0.4396969696969697</v>
      </c>
      <c r="F29" s="19">
        <v>2902</v>
      </c>
      <c r="G29" s="19">
        <v>0</v>
      </c>
      <c r="H29" s="21"/>
    </row>
    <row r="30" spans="1:8">
      <c r="A30" s="9" t="s">
        <v>10</v>
      </c>
      <c r="B30" s="22" t="s">
        <v>42</v>
      </c>
      <c r="C30" s="19">
        <f>SUM(C31:C33)</f>
        <v>71600</v>
      </c>
      <c r="D30" s="19">
        <f>SUM(D31:D33)</f>
        <v>9936</v>
      </c>
      <c r="E30" s="20">
        <f t="shared" si="1"/>
        <v>0.13877094972067039</v>
      </c>
      <c r="F30" s="19">
        <f>SUM(F31:F33)</f>
        <v>0</v>
      </c>
      <c r="G30" s="19">
        <f>SUM(G31:G33)</f>
        <v>9307</v>
      </c>
      <c r="H30" s="21">
        <f>SUM(H31:H33)</f>
        <v>629</v>
      </c>
    </row>
    <row r="31" spans="1:8" ht="38.25">
      <c r="A31" s="9" t="s">
        <v>43</v>
      </c>
      <c r="B31" s="22" t="s">
        <v>74</v>
      </c>
      <c r="C31" s="19">
        <v>17000</v>
      </c>
      <c r="D31" s="19">
        <v>9307</v>
      </c>
      <c r="E31" s="20">
        <f t="shared" si="1"/>
        <v>0.54747058823529415</v>
      </c>
      <c r="F31" s="19"/>
      <c r="G31" s="19">
        <v>9307</v>
      </c>
      <c r="H31" s="21"/>
    </row>
    <row r="32" spans="1:8">
      <c r="A32" s="9" t="s">
        <v>81</v>
      </c>
      <c r="B32" s="22" t="s">
        <v>44</v>
      </c>
      <c r="C32" s="19">
        <v>11000</v>
      </c>
      <c r="D32" s="19">
        <v>37</v>
      </c>
      <c r="E32" s="20">
        <f t="shared" si="1"/>
        <v>3.3636363636363638E-3</v>
      </c>
      <c r="F32" s="19">
        <v>0</v>
      </c>
      <c r="G32" s="19"/>
      <c r="H32" s="21">
        <v>37</v>
      </c>
    </row>
    <row r="33" spans="1:8">
      <c r="A33" s="9" t="s">
        <v>45</v>
      </c>
      <c r="B33" s="22" t="s">
        <v>78</v>
      </c>
      <c r="C33" s="19">
        <v>43600</v>
      </c>
      <c r="D33" s="19">
        <v>592</v>
      </c>
      <c r="E33" s="20">
        <f t="shared" si="1"/>
        <v>1.3577981651376147E-2</v>
      </c>
      <c r="F33" s="19">
        <v>0</v>
      </c>
      <c r="G33" s="19"/>
      <c r="H33" s="21">
        <v>592</v>
      </c>
    </row>
    <row r="34" spans="1:8">
      <c r="A34" s="9" t="s">
        <v>14</v>
      </c>
      <c r="B34" s="22" t="s">
        <v>46</v>
      </c>
      <c r="C34" s="19">
        <f>SUM(C35:C37)</f>
        <v>15400</v>
      </c>
      <c r="D34" s="19">
        <f>SUM(D35:D37)</f>
        <v>5960</v>
      </c>
      <c r="E34" s="20">
        <f t="shared" si="1"/>
        <v>0.38701298701298703</v>
      </c>
      <c r="F34" s="19">
        <f>SUM(F35:F37)</f>
        <v>0</v>
      </c>
      <c r="G34" s="19">
        <f>SUM(G35:G37)</f>
        <v>3840</v>
      </c>
      <c r="H34" s="19">
        <f>SUM(H35:H37)</f>
        <v>2120</v>
      </c>
    </row>
    <row r="35" spans="1:8">
      <c r="A35" s="9" t="s">
        <v>47</v>
      </c>
      <c r="B35" s="22" t="s">
        <v>48</v>
      </c>
      <c r="C35" s="19">
        <v>11900</v>
      </c>
      <c r="D35" s="19">
        <v>4684</v>
      </c>
      <c r="E35" s="20">
        <f t="shared" si="1"/>
        <v>0.39361344537815124</v>
      </c>
      <c r="F35" s="19"/>
      <c r="G35" s="19">
        <v>3840</v>
      </c>
      <c r="H35" s="21">
        <v>844</v>
      </c>
    </row>
    <row r="36" spans="1:8">
      <c r="A36" s="9" t="s">
        <v>49</v>
      </c>
      <c r="B36" s="22" t="s">
        <v>50</v>
      </c>
      <c r="C36" s="19">
        <v>0</v>
      </c>
      <c r="D36" s="19">
        <v>0</v>
      </c>
      <c r="E36" s="20">
        <f t="shared" si="1"/>
        <v>0</v>
      </c>
      <c r="F36" s="19"/>
      <c r="G36" s="19"/>
      <c r="H36" s="21"/>
    </row>
    <row r="37" spans="1:8">
      <c r="A37" s="9" t="s">
        <v>51</v>
      </c>
      <c r="B37" s="22" t="s">
        <v>52</v>
      </c>
      <c r="C37" s="19">
        <v>3500</v>
      </c>
      <c r="D37" s="19">
        <v>1276</v>
      </c>
      <c r="E37" s="20">
        <f t="shared" si="1"/>
        <v>0.36457142857142855</v>
      </c>
      <c r="F37" s="19">
        <v>0</v>
      </c>
      <c r="G37" s="19">
        <v>0</v>
      </c>
      <c r="H37" s="21">
        <v>1276</v>
      </c>
    </row>
    <row r="38" spans="1:8">
      <c r="A38" s="9" t="s">
        <v>53</v>
      </c>
      <c r="B38" s="22" t="s">
        <v>54</v>
      </c>
      <c r="C38" s="19">
        <v>11000</v>
      </c>
      <c r="D38" s="19">
        <v>511</v>
      </c>
      <c r="E38" s="20">
        <f t="shared" si="1"/>
        <v>4.6454545454545457E-2</v>
      </c>
      <c r="F38" s="19"/>
      <c r="G38" s="19">
        <v>511</v>
      </c>
      <c r="H38" s="21">
        <v>0</v>
      </c>
    </row>
    <row r="39" spans="1:8">
      <c r="A39" s="9" t="s">
        <v>55</v>
      </c>
      <c r="B39" s="22" t="s">
        <v>56</v>
      </c>
      <c r="C39" s="19">
        <v>5000</v>
      </c>
      <c r="D39" s="19">
        <v>1051</v>
      </c>
      <c r="E39" s="20">
        <f t="shared" si="1"/>
        <v>0.2102</v>
      </c>
      <c r="F39" s="19"/>
      <c r="G39" s="19">
        <v>1051</v>
      </c>
      <c r="H39" s="21"/>
    </row>
    <row r="40" spans="1:8">
      <c r="A40" s="9" t="s">
        <v>61</v>
      </c>
      <c r="B40" s="23" t="s">
        <v>59</v>
      </c>
      <c r="C40" s="19">
        <v>0</v>
      </c>
      <c r="D40" s="19">
        <v>1</v>
      </c>
      <c r="E40" s="20">
        <f t="shared" si="1"/>
        <v>0</v>
      </c>
      <c r="F40" s="19"/>
      <c r="G40" s="19"/>
      <c r="H40" s="21">
        <v>1</v>
      </c>
    </row>
    <row r="41" spans="1:8" ht="25.5">
      <c r="A41" s="9" t="s">
        <v>57</v>
      </c>
      <c r="B41" s="23" t="s">
        <v>79</v>
      </c>
      <c r="C41" s="19">
        <v>0</v>
      </c>
      <c r="D41" s="19">
        <v>0</v>
      </c>
      <c r="E41" s="20">
        <f t="shared" si="1"/>
        <v>0</v>
      </c>
      <c r="F41" s="19"/>
      <c r="G41" s="19"/>
      <c r="H41" s="21"/>
    </row>
    <row r="42" spans="1:8">
      <c r="A42" s="9" t="s">
        <v>62</v>
      </c>
      <c r="B42" s="22" t="s">
        <v>58</v>
      </c>
      <c r="C42" s="19">
        <v>0</v>
      </c>
      <c r="D42" s="19">
        <v>0</v>
      </c>
      <c r="E42" s="20">
        <f t="shared" si="1"/>
        <v>0</v>
      </c>
      <c r="F42" s="19"/>
      <c r="G42" s="19"/>
      <c r="H42" s="21"/>
    </row>
    <row r="43" spans="1:8">
      <c r="A43" s="9" t="s">
        <v>63</v>
      </c>
      <c r="B43" s="23" t="s">
        <v>60</v>
      </c>
      <c r="C43" s="19">
        <f>C5-C13-C42</f>
        <v>0</v>
      </c>
      <c r="D43" s="19">
        <f>D5-D13-D42</f>
        <v>14798</v>
      </c>
      <c r="E43" s="20">
        <f>IF(C43=0,0,D43/C43)</f>
        <v>0</v>
      </c>
      <c r="F43" s="19">
        <f>F5-F13-F42</f>
        <v>768</v>
      </c>
      <c r="G43" s="19">
        <f>G5-G13-G42</f>
        <v>26</v>
      </c>
      <c r="H43" s="21">
        <f>H5-H13-H42</f>
        <v>14004</v>
      </c>
    </row>
    <row r="44" spans="1:8" ht="11.25" customHeight="1">
      <c r="A44" s="9"/>
      <c r="B44" s="10"/>
      <c r="C44" s="19"/>
      <c r="D44" s="19"/>
      <c r="E44" s="20"/>
      <c r="F44" s="19"/>
      <c r="G44" s="19"/>
      <c r="H44" s="21"/>
    </row>
    <row r="45" spans="1:8">
      <c r="A45" s="9"/>
      <c r="B45" s="18" t="s">
        <v>64</v>
      </c>
      <c r="C45" s="19">
        <f>SUM(C46:C48)</f>
        <v>0</v>
      </c>
      <c r="D45" s="19">
        <f>SUM(D46:D48)</f>
        <v>0</v>
      </c>
      <c r="E45" s="20">
        <f>IF(C45=0,0,(D45/C45))</f>
        <v>0</v>
      </c>
      <c r="F45" s="19"/>
      <c r="G45" s="19"/>
      <c r="H45" s="21"/>
    </row>
    <row r="46" spans="1:8">
      <c r="A46" s="9"/>
      <c r="B46" s="10" t="s">
        <v>65</v>
      </c>
      <c r="C46" s="19"/>
      <c r="D46" s="19"/>
      <c r="E46" s="20">
        <f>IF(C46=0,0,(D46/C46))</f>
        <v>0</v>
      </c>
      <c r="F46" s="19"/>
      <c r="G46" s="19"/>
      <c r="H46" s="21"/>
    </row>
    <row r="47" spans="1:8">
      <c r="A47" s="9"/>
      <c r="B47" s="10" t="s">
        <v>66</v>
      </c>
      <c r="C47" s="19"/>
      <c r="D47" s="19"/>
      <c r="E47" s="20">
        <f>IF(C47=0,0,(D47/C47))</f>
        <v>0</v>
      </c>
      <c r="F47" s="19"/>
      <c r="G47" s="19"/>
      <c r="H47" s="21"/>
    </row>
    <row r="48" spans="1:8">
      <c r="A48" s="25"/>
      <c r="B48" s="10" t="s">
        <v>67</v>
      </c>
      <c r="C48" s="19"/>
      <c r="D48" s="19"/>
      <c r="E48" s="20">
        <f>IF(C48=0,0,(D48/C48))</f>
        <v>0</v>
      </c>
      <c r="F48" s="19"/>
      <c r="G48" s="19"/>
      <c r="H48" s="21"/>
    </row>
    <row r="49" spans="1:8" ht="11.25" customHeight="1">
      <c r="A49" s="25"/>
      <c r="B49" s="10"/>
      <c r="C49" s="19"/>
      <c r="D49" s="19"/>
      <c r="E49" s="20"/>
      <c r="F49" s="19"/>
      <c r="G49" s="19"/>
      <c r="H49" s="21"/>
    </row>
    <row r="50" spans="1:8" ht="29.25" customHeight="1">
      <c r="A50" s="25"/>
      <c r="B50" s="23" t="s">
        <v>90</v>
      </c>
      <c r="C50" s="19">
        <v>0</v>
      </c>
      <c r="D50" s="19">
        <v>0</v>
      </c>
      <c r="E50" s="20">
        <f>IF(C50=0,0,(D50/C50))</f>
        <v>0</v>
      </c>
      <c r="F50" s="19"/>
      <c r="G50" s="19"/>
      <c r="H50" s="21"/>
    </row>
    <row r="51" spans="1:8" ht="12" customHeight="1">
      <c r="A51" s="25"/>
      <c r="B51" s="10"/>
      <c r="C51" s="26"/>
      <c r="D51" s="26"/>
      <c r="E51" s="20"/>
      <c r="F51" s="26"/>
      <c r="G51" s="26"/>
      <c r="H51" s="27"/>
    </row>
    <row r="52" spans="1:8" ht="42" customHeight="1" thickBot="1">
      <c r="A52" s="28"/>
      <c r="B52" s="29" t="s">
        <v>89</v>
      </c>
      <c r="C52" s="30">
        <v>5.6</v>
      </c>
      <c r="D52" s="31">
        <v>5.75</v>
      </c>
      <c r="E52" s="20"/>
      <c r="F52" s="31"/>
      <c r="G52" s="31"/>
      <c r="H52" s="32"/>
    </row>
    <row r="53" spans="1:8">
      <c r="B53" s="34"/>
      <c r="C53" s="35" t="s">
        <v>69</v>
      </c>
      <c r="D53" s="35" t="s">
        <v>92</v>
      </c>
      <c r="E53" s="36"/>
      <c r="F53" s="37"/>
    </row>
    <row r="54" spans="1:8">
      <c r="B54" s="38" t="s">
        <v>68</v>
      </c>
      <c r="C54" s="26">
        <v>198752.59</v>
      </c>
      <c r="D54" s="26">
        <v>215458.01</v>
      </c>
      <c r="E54" s="39"/>
      <c r="F54" s="40"/>
    </row>
    <row r="55" spans="1:8">
      <c r="B55" s="38" t="s">
        <v>70</v>
      </c>
      <c r="C55" s="26">
        <v>2</v>
      </c>
      <c r="D55" s="26">
        <v>13.5</v>
      </c>
      <c r="E55" s="39"/>
      <c r="F55" s="40"/>
    </row>
    <row r="56" spans="1:8" ht="13.5" thickBot="1">
      <c r="B56" s="41" t="s">
        <v>71</v>
      </c>
      <c r="C56" s="31">
        <v>16456.57</v>
      </c>
      <c r="D56" s="31">
        <v>13137.15</v>
      </c>
      <c r="E56" s="42"/>
      <c r="F56" s="40"/>
    </row>
    <row r="57" spans="1:8">
      <c r="B57" s="43"/>
      <c r="C57" s="43"/>
      <c r="D57" s="43"/>
      <c r="E57" s="44"/>
    </row>
    <row r="58" spans="1:8">
      <c r="B58" s="45" t="s">
        <v>98</v>
      </c>
      <c r="F58" s="2" t="s">
        <v>99</v>
      </c>
    </row>
    <row r="59" spans="1:8">
      <c r="B59" s="45" t="s">
        <v>93</v>
      </c>
      <c r="F59" s="2" t="s">
        <v>95</v>
      </c>
    </row>
  </sheetData>
  <mergeCells count="2">
    <mergeCell ref="F2:H2"/>
    <mergeCell ref="A1:H1"/>
  </mergeCells>
  <phoneticPr fontId="1" type="noConversion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2012-06-14T12:36:17Z</cp:lastPrinted>
  <dcterms:created xsi:type="dcterms:W3CDTF">2006-09-16T00:00:00Z</dcterms:created>
  <dcterms:modified xsi:type="dcterms:W3CDTF">2012-08-21T06:40:57Z</dcterms:modified>
</cp:coreProperties>
</file>