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760" yWindow="1350" windowWidth="11340" windowHeight="8835" tabRatio="435"/>
  </bookViews>
  <sheets>
    <sheet name="Arkusz ogólny - sortowanie" sheetId="1" r:id="rId1"/>
    <sheet name="Arkusz-wpisywanie danych" sheetId="4" r:id="rId2"/>
    <sheet name="Arkusz2" sheetId="6" r:id="rId3"/>
  </sheets>
  <definedNames>
    <definedName name="_xlnm.Print_Area" localSheetId="0">'Arkusz ogólny - sortowanie'!$A$1:$D$9</definedName>
    <definedName name="_xlnm.Print_Area" localSheetId="2">Arkusz2!$B$1:$H$12</definedName>
    <definedName name="_xlnm.Print_Area" localSheetId="1">'Arkusz-wpisywanie danych'!$A$1:$AR$75</definedName>
    <definedName name="_xlnm.Print_Titles" localSheetId="0">'Arkusz ogólny - sortowanie'!$6:$8</definedName>
    <definedName name="_xlnm.Print_Titles" localSheetId="1">'Arkusz-wpisywanie danych'!$6:$8</definedName>
  </definedNames>
  <calcPr calcId="114210" fullCalcOnLoad="1"/>
</workbook>
</file>

<file path=xl/calcChain.xml><?xml version="1.0" encoding="utf-8"?>
<calcChain xmlns="http://schemas.openxmlformats.org/spreadsheetml/2006/main">
  <c r="H13" i="6"/>
  <c r="G13"/>
  <c r="AB37" i="4"/>
  <c r="AW37"/>
  <c r="L41"/>
  <c r="BA41"/>
  <c r="AJ59"/>
  <c r="AY59"/>
  <c r="AF28"/>
  <c r="AX28"/>
  <c r="P28"/>
  <c r="AT28"/>
  <c r="P74"/>
  <c r="AT74"/>
  <c r="P69"/>
  <c r="AT69"/>
  <c r="H34"/>
  <c r="AZ34"/>
  <c r="P70"/>
  <c r="AT70"/>
  <c r="AB19"/>
  <c r="AW19"/>
  <c r="AF31"/>
  <c r="AX31"/>
  <c r="AF58"/>
  <c r="AX58"/>
  <c r="P58"/>
  <c r="AT58"/>
  <c r="AF52"/>
  <c r="AX52"/>
  <c r="L52"/>
  <c r="BA52"/>
  <c r="L18"/>
  <c r="BA18"/>
  <c r="AB17"/>
  <c r="AW17"/>
  <c r="AF73"/>
  <c r="AX73"/>
  <c r="H73"/>
  <c r="AZ73"/>
  <c r="AJ72"/>
  <c r="AY72"/>
  <c r="AF36"/>
  <c r="AX36"/>
  <c r="H36"/>
  <c r="AZ36"/>
  <c r="L57"/>
  <c r="BA57"/>
  <c r="P21"/>
  <c r="AT21"/>
  <c r="AB21"/>
  <c r="AW21"/>
  <c r="AB30"/>
  <c r="AW30"/>
  <c r="AB23"/>
  <c r="AW23"/>
  <c r="P72"/>
  <c r="AT72"/>
  <c r="T29"/>
  <c r="AU29"/>
  <c r="AF59"/>
  <c r="AX59"/>
  <c r="AF46"/>
  <c r="AX46"/>
  <c r="AB56"/>
  <c r="AW56"/>
  <c r="L13"/>
  <c r="BA13"/>
  <c r="H15"/>
  <c r="AZ15"/>
  <c r="AF50"/>
  <c r="AX50"/>
  <c r="AF41"/>
  <c r="AX41"/>
  <c r="AF14"/>
  <c r="AX14"/>
  <c r="L11"/>
  <c r="BA11"/>
  <c r="AB67"/>
  <c r="AW67"/>
  <c r="T60"/>
  <c r="AU60"/>
  <c r="T52"/>
  <c r="AU52"/>
  <c r="P52"/>
  <c r="AT52"/>
  <c r="P20"/>
  <c r="AT20"/>
  <c r="AJ20"/>
  <c r="AY20"/>
  <c r="AF20"/>
  <c r="AX20"/>
  <c r="L26"/>
  <c r="BA26"/>
  <c r="AF26"/>
  <c r="AX26"/>
  <c r="AB26"/>
  <c r="AW26"/>
  <c r="AJ74"/>
  <c r="AY74"/>
  <c r="AF74"/>
  <c r="AX74"/>
  <c r="AB74"/>
  <c r="AW74"/>
  <c r="P45"/>
  <c r="AT45"/>
  <c r="AB64"/>
  <c r="AW64"/>
  <c r="H28"/>
  <c r="AZ28"/>
  <c r="L29"/>
  <c r="BA29"/>
  <c r="AF63"/>
  <c r="AX63"/>
  <c r="T53"/>
  <c r="AU53"/>
  <c r="P53"/>
  <c r="AT53"/>
  <c r="T62"/>
  <c r="AU62"/>
  <c r="L62"/>
  <c r="BA62"/>
  <c r="P19"/>
  <c r="AT19"/>
  <c r="P40"/>
  <c r="AT40"/>
  <c r="H40"/>
  <c r="AZ40"/>
  <c r="AJ73"/>
  <c r="AY73"/>
  <c r="AJ35"/>
  <c r="AY35"/>
  <c r="H35"/>
  <c r="AZ35"/>
  <c r="AF35"/>
  <c r="AX35"/>
  <c r="T38"/>
  <c r="AU38"/>
  <c r="H38"/>
  <c r="AZ38"/>
  <c r="L38"/>
  <c r="BA38"/>
  <c r="AF25"/>
  <c r="AX25"/>
  <c r="AB25"/>
  <c r="AW25"/>
  <c r="T25"/>
  <c r="AU25"/>
  <c r="H27"/>
  <c r="AZ27"/>
  <c r="AF27"/>
  <c r="AX27"/>
  <c r="P27"/>
  <c r="AT27"/>
  <c r="AJ36"/>
  <c r="AY36"/>
  <c r="T33"/>
  <c r="AU33"/>
  <c r="P33"/>
  <c r="AT33"/>
  <c r="AJ33"/>
  <c r="AY33"/>
  <c r="P34"/>
  <c r="AT34"/>
  <c r="T34"/>
  <c r="AU34"/>
  <c r="P32"/>
  <c r="AT32"/>
  <c r="T32"/>
  <c r="AU32"/>
  <c r="AF32"/>
  <c r="AX32"/>
  <c r="AJ37"/>
  <c r="AY37"/>
  <c r="AF37"/>
  <c r="AX37"/>
  <c r="L37"/>
  <c r="BA37"/>
  <c r="L39"/>
  <c r="BA39"/>
  <c r="T39"/>
  <c r="AU39"/>
  <c r="P39"/>
  <c r="AT39"/>
  <c r="AF61"/>
  <c r="AX61"/>
  <c r="T61"/>
  <c r="AU61"/>
  <c r="AB61"/>
  <c r="AW61"/>
  <c r="AJ23"/>
  <c r="AY23"/>
  <c r="H23"/>
  <c r="AZ23"/>
  <c r="P31"/>
  <c r="AT31"/>
  <c r="T31"/>
  <c r="AU31"/>
  <c r="AJ31"/>
  <c r="AY31"/>
  <c r="L24"/>
  <c r="BA24"/>
  <c r="P24"/>
  <c r="AT24"/>
  <c r="T24"/>
  <c r="AU24"/>
  <c r="AF22"/>
  <c r="AX22"/>
  <c r="L22"/>
  <c r="BA22"/>
  <c r="T22"/>
  <c r="AU22"/>
  <c r="AF21"/>
  <c r="AX21"/>
  <c r="AJ51"/>
  <c r="AY51"/>
  <c r="H51"/>
  <c r="AZ51"/>
  <c r="AF56"/>
  <c r="AX56"/>
  <c r="L58"/>
  <c r="BA58"/>
  <c r="AF57"/>
  <c r="AX57"/>
  <c r="T50"/>
  <c r="AU50"/>
  <c r="AB50"/>
  <c r="AW50"/>
  <c r="L66"/>
  <c r="BA66"/>
  <c r="AF66"/>
  <c r="AX66"/>
  <c r="AF10"/>
  <c r="AX10"/>
  <c r="AJ69"/>
  <c r="AY69"/>
  <c r="AJ63"/>
  <c r="AY63"/>
  <c r="AB12"/>
  <c r="AW12"/>
  <c r="H29"/>
  <c r="AZ29"/>
  <c r="BQ84"/>
  <c r="H63"/>
  <c r="AZ63"/>
  <c r="P12"/>
  <c r="AT12"/>
  <c r="AF12"/>
  <c r="AX12"/>
  <c r="T58"/>
  <c r="AU58"/>
  <c r="T57"/>
  <c r="AU57"/>
  <c r="AF17"/>
  <c r="AX17"/>
  <c r="AJ17"/>
  <c r="AY17"/>
  <c r="AF49"/>
  <c r="AX49"/>
  <c r="L30"/>
  <c r="BA30"/>
  <c r="AF30"/>
  <c r="AX30"/>
  <c r="P10"/>
  <c r="AT10"/>
  <c r="L10"/>
  <c r="BA10"/>
  <c r="AF68"/>
  <c r="AX68"/>
  <c r="AB68"/>
  <c r="AW68"/>
  <c r="L69"/>
  <c r="BA69"/>
  <c r="AF13"/>
  <c r="AX13"/>
  <c r="P13"/>
  <c r="AT13"/>
  <c r="AB13"/>
  <c r="AW13"/>
  <c r="AF67"/>
  <c r="AX67"/>
  <c r="L64"/>
  <c r="BA64"/>
  <c r="AF64"/>
  <c r="AX64"/>
  <c r="AF11"/>
  <c r="AX11"/>
  <c r="L65"/>
  <c r="BA65"/>
  <c r="AJ62"/>
  <c r="AY62"/>
  <c r="AJ14"/>
  <c r="AY14"/>
  <c r="T51"/>
  <c r="AU51"/>
  <c r="H41"/>
  <c r="AZ41"/>
  <c r="L54"/>
  <c r="BA54"/>
  <c r="AB18"/>
  <c r="AW18"/>
  <c r="AJ45"/>
  <c r="AY45"/>
  <c r="H46"/>
  <c r="AZ46"/>
  <c r="P62"/>
  <c r="AT62"/>
  <c r="H62"/>
  <c r="AZ62"/>
  <c r="X71"/>
  <c r="AV71"/>
  <c r="AJ71"/>
  <c r="AY71"/>
  <c r="H71"/>
  <c r="AZ71"/>
  <c r="X18"/>
  <c r="AV18"/>
  <c r="AF18"/>
  <c r="AX18"/>
  <c r="X45"/>
  <c r="AV45"/>
  <c r="X46"/>
  <c r="AV46"/>
  <c r="AJ46"/>
  <c r="AY46"/>
  <c r="L17"/>
  <c r="BA17"/>
  <c r="P66"/>
  <c r="AT66"/>
  <c r="AJ44"/>
  <c r="AY44"/>
  <c r="X44"/>
  <c r="AV44"/>
  <c r="AB44"/>
  <c r="AW44"/>
  <c r="AJ42"/>
  <c r="AY42"/>
  <c r="H42"/>
  <c r="AZ42"/>
  <c r="AF42"/>
  <c r="AX42"/>
  <c r="P65"/>
  <c r="AT65"/>
  <c r="T65"/>
  <c r="AU65"/>
  <c r="H43"/>
  <c r="AZ43"/>
  <c r="AJ43"/>
  <c r="AY43"/>
  <c r="AF43"/>
  <c r="AX43"/>
  <c r="AB53"/>
  <c r="AW53"/>
  <c r="AF60"/>
  <c r="AX60"/>
  <c r="AJ60"/>
  <c r="AY60"/>
  <c r="AF47"/>
  <c r="AX47"/>
  <c r="X47"/>
  <c r="AV47"/>
  <c r="AJ47"/>
  <c r="AY47"/>
  <c r="AJ48"/>
  <c r="AY48"/>
  <c r="H48"/>
  <c r="AZ48"/>
  <c r="X48"/>
  <c r="AV48"/>
  <c r="AJ41"/>
  <c r="AY41"/>
  <c r="AJ40"/>
  <c r="AY40"/>
  <c r="AF19"/>
  <c r="AX19"/>
  <c r="AJ19"/>
  <c r="AY19"/>
  <c r="L15"/>
  <c r="BA15"/>
  <c r="AB15"/>
  <c r="AW15"/>
  <c r="AF15"/>
  <c r="AX15"/>
  <c r="L16"/>
  <c r="BA16"/>
  <c r="AF16"/>
  <c r="AX16"/>
  <c r="AB16"/>
  <c r="AW16"/>
  <c r="X49"/>
  <c r="AV49"/>
  <c r="AJ49"/>
  <c r="AY49"/>
  <c r="L70"/>
  <c r="BA70"/>
  <c r="AF70"/>
  <c r="AX70"/>
  <c r="AJ70"/>
  <c r="AY70"/>
  <c r="AF69"/>
  <c r="AX69"/>
  <c r="P11"/>
  <c r="AT11"/>
  <c r="AB54"/>
  <c r="AW54"/>
  <c r="AF54"/>
  <c r="AX54"/>
  <c r="AB55"/>
  <c r="AW55"/>
  <c r="AF55"/>
  <c r="AX55"/>
  <c r="L55"/>
  <c r="BA55"/>
  <c r="T72"/>
  <c r="AU72"/>
  <c r="T59"/>
  <c r="AU59"/>
  <c r="L67"/>
  <c r="BA67"/>
  <c r="L68"/>
  <c r="BA68"/>
  <c r="P29"/>
  <c r="AT29"/>
  <c r="P30"/>
  <c r="AT30"/>
  <c r="P14"/>
  <c r="AT14"/>
  <c r="T56"/>
  <c r="AU56"/>
  <c r="L71"/>
  <c r="P71"/>
  <c r="T71"/>
  <c r="AU71"/>
  <c r="AB71"/>
  <c r="AF71"/>
  <c r="AX71"/>
  <c r="AK71"/>
  <c r="AN71"/>
  <c r="AL71"/>
  <c r="AM71"/>
  <c r="BM71"/>
  <c r="BN71"/>
  <c r="AP71"/>
  <c r="BO71"/>
  <c r="AT71"/>
  <c r="AQ71"/>
  <c r="AW71"/>
  <c r="BA71"/>
  <c r="BC71"/>
  <c r="BF71"/>
  <c r="BG71"/>
  <c r="BH71"/>
  <c r="BI71"/>
  <c r="BJ71"/>
  <c r="AK11"/>
  <c r="AL11"/>
  <c r="AN11"/>
  <c r="AM11"/>
  <c r="BM11"/>
  <c r="AP11"/>
  <c r="BN11"/>
  <c r="BO11"/>
  <c r="BG11"/>
  <c r="BK11"/>
  <c r="BF11"/>
  <c r="AK12"/>
  <c r="AN12"/>
  <c r="AL12"/>
  <c r="AM12"/>
  <c r="BM12"/>
  <c r="BN12"/>
  <c r="AP12"/>
  <c r="BO12"/>
  <c r="BG12"/>
  <c r="BK12"/>
  <c r="AK13"/>
  <c r="AL13"/>
  <c r="AM13"/>
  <c r="BM13"/>
  <c r="AP13"/>
  <c r="BN13"/>
  <c r="BO13"/>
  <c r="BK13"/>
  <c r="BG13"/>
  <c r="BJ13"/>
  <c r="BF13"/>
  <c r="AK14"/>
  <c r="AL14"/>
  <c r="AN14"/>
  <c r="AM14"/>
  <c r="BM14"/>
  <c r="AP14"/>
  <c r="BN14"/>
  <c r="BO14"/>
  <c r="BG14"/>
  <c r="BL14"/>
  <c r="BK14"/>
  <c r="AK15"/>
  <c r="AN15"/>
  <c r="AL15"/>
  <c r="AM15"/>
  <c r="BM15"/>
  <c r="BN15"/>
  <c r="AP15"/>
  <c r="BO15"/>
  <c r="BF15"/>
  <c r="BJ15"/>
  <c r="BK15"/>
  <c r="BE15"/>
  <c r="AK16"/>
  <c r="AL16"/>
  <c r="AM16"/>
  <c r="AN16"/>
  <c r="AO16"/>
  <c r="BM16"/>
  <c r="AP16"/>
  <c r="BN16"/>
  <c r="BO16"/>
  <c r="BF16"/>
  <c r="BJ16"/>
  <c r="AK17"/>
  <c r="AL17"/>
  <c r="AM17"/>
  <c r="AN17"/>
  <c r="BM17"/>
  <c r="AP17"/>
  <c r="BN17"/>
  <c r="BO17"/>
  <c r="BF17"/>
  <c r="BK17"/>
  <c r="BL17"/>
  <c r="BJ17"/>
  <c r="AK18"/>
  <c r="AL18"/>
  <c r="AM18"/>
  <c r="BM18"/>
  <c r="AP18"/>
  <c r="BN18"/>
  <c r="BO18"/>
  <c r="BI18"/>
  <c r="BK18"/>
  <c r="BJ18"/>
  <c r="BF18"/>
  <c r="AK19"/>
  <c r="AL19"/>
  <c r="AM19"/>
  <c r="AN19"/>
  <c r="BM19"/>
  <c r="AP19"/>
  <c r="BN19"/>
  <c r="BO19"/>
  <c r="BL19"/>
  <c r="BG19"/>
  <c r="BJ19"/>
  <c r="AK20"/>
  <c r="AL20"/>
  <c r="AM20"/>
  <c r="BM20"/>
  <c r="AP20"/>
  <c r="BN20"/>
  <c r="BO20"/>
  <c r="BG20"/>
  <c r="BL20"/>
  <c r="BK20"/>
  <c r="AK21"/>
  <c r="AL21"/>
  <c r="AM21"/>
  <c r="AN21"/>
  <c r="AO21"/>
  <c r="BM21"/>
  <c r="AP21"/>
  <c r="BN21"/>
  <c r="BO21"/>
  <c r="BK21"/>
  <c r="BG21"/>
  <c r="BJ21"/>
  <c r="AK22"/>
  <c r="AL22"/>
  <c r="AM22"/>
  <c r="AN22"/>
  <c r="BM22"/>
  <c r="AP22"/>
  <c r="BN22"/>
  <c r="BO22"/>
  <c r="BK22"/>
  <c r="BF22"/>
  <c r="BH22"/>
  <c r="AK23"/>
  <c r="AL23"/>
  <c r="AM23"/>
  <c r="AN23"/>
  <c r="BM23"/>
  <c r="BN23"/>
  <c r="BO23"/>
  <c r="AP23"/>
  <c r="BL23"/>
  <c r="BE23"/>
  <c r="BJ23"/>
  <c r="AK24"/>
  <c r="AL24"/>
  <c r="AM24"/>
  <c r="BM24"/>
  <c r="AP24"/>
  <c r="BN24"/>
  <c r="BO24"/>
  <c r="BF24"/>
  <c r="BG24"/>
  <c r="BH24"/>
  <c r="AK25"/>
  <c r="AL25"/>
  <c r="AM25"/>
  <c r="AN25"/>
  <c r="BM25"/>
  <c r="BN25"/>
  <c r="AP25"/>
  <c r="BO25"/>
  <c r="BK25"/>
  <c r="BJ25"/>
  <c r="BH25"/>
  <c r="AK26"/>
  <c r="AL26"/>
  <c r="AN26"/>
  <c r="AM26"/>
  <c r="BM26"/>
  <c r="AP26"/>
  <c r="BN26"/>
  <c r="BO26"/>
  <c r="BF26"/>
  <c r="BK26"/>
  <c r="BJ26"/>
  <c r="AK27"/>
  <c r="AL27"/>
  <c r="AM27"/>
  <c r="AN27"/>
  <c r="BM27"/>
  <c r="BN27"/>
  <c r="AP27"/>
  <c r="BO27"/>
  <c r="BE27"/>
  <c r="BK27"/>
  <c r="BG27"/>
  <c r="AK28"/>
  <c r="AL28"/>
  <c r="AM28"/>
  <c r="BM28"/>
  <c r="AP28"/>
  <c r="BN28"/>
  <c r="BO28"/>
  <c r="BE28"/>
  <c r="BK28"/>
  <c r="BG28"/>
  <c r="AK29"/>
  <c r="AL29"/>
  <c r="AM29"/>
  <c r="AN29"/>
  <c r="BM29"/>
  <c r="BN29"/>
  <c r="AP29"/>
  <c r="BO29"/>
  <c r="BG29"/>
  <c r="BE29"/>
  <c r="BF29"/>
  <c r="BH29"/>
  <c r="AK30"/>
  <c r="AL30"/>
  <c r="AM30"/>
  <c r="AN30"/>
  <c r="BM30"/>
  <c r="BN30"/>
  <c r="AP30"/>
  <c r="BO30"/>
  <c r="BG30"/>
  <c r="BF30"/>
  <c r="BK30"/>
  <c r="BJ30"/>
  <c r="AK31"/>
  <c r="AL31"/>
  <c r="AM31"/>
  <c r="AN31"/>
  <c r="AO31"/>
  <c r="BM31"/>
  <c r="AP31"/>
  <c r="BN31"/>
  <c r="BO31"/>
  <c r="BG31"/>
  <c r="BH31"/>
  <c r="BL31"/>
  <c r="BK31"/>
  <c r="AK32"/>
  <c r="AL32"/>
  <c r="AN32"/>
  <c r="AM32"/>
  <c r="BM32"/>
  <c r="AP32"/>
  <c r="BN32"/>
  <c r="BO32"/>
  <c r="BG32"/>
  <c r="BH32"/>
  <c r="BK32"/>
  <c r="AK33"/>
  <c r="AN33"/>
  <c r="AL33"/>
  <c r="AM33"/>
  <c r="BM33"/>
  <c r="BN33"/>
  <c r="AP33"/>
  <c r="BO33"/>
  <c r="BH33"/>
  <c r="BG33"/>
  <c r="BL33"/>
  <c r="AK34"/>
  <c r="AL34"/>
  <c r="AM34"/>
  <c r="AN34"/>
  <c r="AO34"/>
  <c r="BM34"/>
  <c r="AP34"/>
  <c r="BN34"/>
  <c r="BO34"/>
  <c r="BG34"/>
  <c r="BH34"/>
  <c r="BE34"/>
  <c r="AK35"/>
  <c r="AL35"/>
  <c r="AM35"/>
  <c r="AN35"/>
  <c r="BM35"/>
  <c r="BN35"/>
  <c r="BO35"/>
  <c r="AP35"/>
  <c r="BL35"/>
  <c r="BE35"/>
  <c r="BK35"/>
  <c r="AK36"/>
  <c r="AN36"/>
  <c r="AL36"/>
  <c r="AM36"/>
  <c r="BM36"/>
  <c r="AP36"/>
  <c r="BN36"/>
  <c r="BO36"/>
  <c r="BL36"/>
  <c r="BK36"/>
  <c r="BE36"/>
  <c r="AK37"/>
  <c r="AN37"/>
  <c r="AL37"/>
  <c r="AM37"/>
  <c r="BM37"/>
  <c r="BN37"/>
  <c r="AP37"/>
  <c r="BO37"/>
  <c r="BL37"/>
  <c r="BK37"/>
  <c r="BF37"/>
  <c r="BJ37"/>
  <c r="AK38"/>
  <c r="AL38"/>
  <c r="AM38"/>
  <c r="AN38"/>
  <c r="BM38"/>
  <c r="AP38"/>
  <c r="BN38"/>
  <c r="BO38"/>
  <c r="BH38"/>
  <c r="BE38"/>
  <c r="BF38"/>
  <c r="AK39"/>
  <c r="AN39"/>
  <c r="AL39"/>
  <c r="AM39"/>
  <c r="BM39"/>
  <c r="BN39"/>
  <c r="BO39"/>
  <c r="AP39"/>
  <c r="BF39"/>
  <c r="BH39"/>
  <c r="BG39"/>
  <c r="AK40"/>
  <c r="AL40"/>
  <c r="AM40"/>
  <c r="BM40"/>
  <c r="AP40"/>
  <c r="BN40"/>
  <c r="BO40"/>
  <c r="BL40"/>
  <c r="BG40"/>
  <c r="BE40"/>
  <c r="AK41"/>
  <c r="AL41"/>
  <c r="AM41"/>
  <c r="AN41"/>
  <c r="AO41"/>
  <c r="BM41"/>
  <c r="AP41"/>
  <c r="BN41"/>
  <c r="BO41"/>
  <c r="BL41"/>
  <c r="BE41"/>
  <c r="BK41"/>
  <c r="BF41"/>
  <c r="AK42"/>
  <c r="AN42"/>
  <c r="AL42"/>
  <c r="AM42"/>
  <c r="BM42"/>
  <c r="AP42"/>
  <c r="BN42"/>
  <c r="BO42"/>
  <c r="BL42"/>
  <c r="BE42"/>
  <c r="BK42"/>
  <c r="AK43"/>
  <c r="AL43"/>
  <c r="AM43"/>
  <c r="BM43"/>
  <c r="AP43"/>
  <c r="BN43"/>
  <c r="BO43"/>
  <c r="BE43"/>
  <c r="BL43"/>
  <c r="BK43"/>
  <c r="AK44"/>
  <c r="AL44"/>
  <c r="AM44"/>
  <c r="AN44"/>
  <c r="AO44"/>
  <c r="BM44"/>
  <c r="AP44"/>
  <c r="BN44"/>
  <c r="BO44"/>
  <c r="BL44"/>
  <c r="BI44"/>
  <c r="BJ44"/>
  <c r="AK45"/>
  <c r="AL45"/>
  <c r="AM45"/>
  <c r="AN45"/>
  <c r="BM45"/>
  <c r="BN45"/>
  <c r="AP45"/>
  <c r="BO45"/>
  <c r="BI45"/>
  <c r="BL45"/>
  <c r="BG45"/>
  <c r="AK46"/>
  <c r="AN46"/>
  <c r="AL46"/>
  <c r="AM46"/>
  <c r="BM46"/>
  <c r="AP46"/>
  <c r="BN46"/>
  <c r="BO46"/>
  <c r="BI46"/>
  <c r="BL46"/>
  <c r="BE46"/>
  <c r="BK46"/>
  <c r="AK47"/>
  <c r="AL47"/>
  <c r="AM47"/>
  <c r="AN47"/>
  <c r="AO47"/>
  <c r="BM47"/>
  <c r="AP47"/>
  <c r="BN47"/>
  <c r="BO47"/>
  <c r="BK47"/>
  <c r="BI47"/>
  <c r="BL47"/>
  <c r="AK48"/>
  <c r="AL48"/>
  <c r="AM48"/>
  <c r="AN48"/>
  <c r="AO48"/>
  <c r="BM48"/>
  <c r="BN48"/>
  <c r="AP48"/>
  <c r="BO48"/>
  <c r="BL48"/>
  <c r="BE48"/>
  <c r="BI48"/>
  <c r="AK49"/>
  <c r="AN49"/>
  <c r="AL49"/>
  <c r="AM49"/>
  <c r="BM49"/>
  <c r="AP49"/>
  <c r="BN49"/>
  <c r="BO49"/>
  <c r="BI49"/>
  <c r="BL49"/>
  <c r="BK49"/>
  <c r="AK50"/>
  <c r="AN50"/>
  <c r="AL50"/>
  <c r="AM50"/>
  <c r="BM50"/>
  <c r="AP50"/>
  <c r="BN50"/>
  <c r="BO50"/>
  <c r="BH50"/>
  <c r="BJ50"/>
  <c r="BK50"/>
  <c r="AK51"/>
  <c r="AL51"/>
  <c r="AM51"/>
  <c r="AN51"/>
  <c r="AO51"/>
  <c r="BM51"/>
  <c r="AP51"/>
  <c r="BN51"/>
  <c r="BO51"/>
  <c r="BH51"/>
  <c r="BL51"/>
  <c r="BE51"/>
  <c r="AK52"/>
  <c r="AL52"/>
  <c r="AM52"/>
  <c r="AN52"/>
  <c r="AO52"/>
  <c r="BM52"/>
  <c r="BN52"/>
  <c r="BO52"/>
  <c r="AP52"/>
  <c r="BH52"/>
  <c r="BG52"/>
  <c r="BK52"/>
  <c r="BF52"/>
  <c r="AK53"/>
  <c r="AL53"/>
  <c r="AM53"/>
  <c r="BM53"/>
  <c r="BN53"/>
  <c r="AP53"/>
  <c r="BO53"/>
  <c r="BJ53"/>
  <c r="BH53"/>
  <c r="BG53"/>
  <c r="AK54"/>
  <c r="AL54"/>
  <c r="AM54"/>
  <c r="AN54"/>
  <c r="AO54"/>
  <c r="BM54"/>
  <c r="AP54"/>
  <c r="BN54"/>
  <c r="BO54"/>
  <c r="BJ54"/>
  <c r="BK54"/>
  <c r="BF54"/>
  <c r="AK55"/>
  <c r="AL55"/>
  <c r="AM55"/>
  <c r="AN55"/>
  <c r="BM55"/>
  <c r="AP55"/>
  <c r="BN55"/>
  <c r="BO55"/>
  <c r="BJ55"/>
  <c r="BK55"/>
  <c r="BF55"/>
  <c r="AK56"/>
  <c r="AN56"/>
  <c r="AL56"/>
  <c r="AM56"/>
  <c r="BM56"/>
  <c r="AP56"/>
  <c r="BN56"/>
  <c r="BO56"/>
  <c r="BH56"/>
  <c r="BK56"/>
  <c r="BJ56"/>
  <c r="AK57"/>
  <c r="AL57"/>
  <c r="AM57"/>
  <c r="BM57"/>
  <c r="BN57"/>
  <c r="AP57"/>
  <c r="BO57"/>
  <c r="BH57"/>
  <c r="BK57"/>
  <c r="BF57"/>
  <c r="AK58"/>
  <c r="AL58"/>
  <c r="AN58"/>
  <c r="AM58"/>
  <c r="BM58"/>
  <c r="AP58"/>
  <c r="BN58"/>
  <c r="BO58"/>
  <c r="BH58"/>
  <c r="BF58"/>
  <c r="BK58"/>
  <c r="BG58"/>
  <c r="AK59"/>
  <c r="AL59"/>
  <c r="AN59"/>
  <c r="AO59"/>
  <c r="AM59"/>
  <c r="BM59"/>
  <c r="AP59"/>
  <c r="BN59"/>
  <c r="BO59"/>
  <c r="BH59"/>
  <c r="BK59"/>
  <c r="BL59"/>
  <c r="AK60"/>
  <c r="AN60"/>
  <c r="AL60"/>
  <c r="AM60"/>
  <c r="BM60"/>
  <c r="BN60"/>
  <c r="BO60"/>
  <c r="AP60"/>
  <c r="BK60"/>
  <c r="BL60"/>
  <c r="BH60"/>
  <c r="AK61"/>
  <c r="AL61"/>
  <c r="AM61"/>
  <c r="AN61"/>
  <c r="BM61"/>
  <c r="AP61"/>
  <c r="BN61"/>
  <c r="BO61"/>
  <c r="BK61"/>
  <c r="BH61"/>
  <c r="BJ61"/>
  <c r="AK62"/>
  <c r="AL62"/>
  <c r="AM62"/>
  <c r="AN62"/>
  <c r="AO62"/>
  <c r="BM62"/>
  <c r="AP62"/>
  <c r="BN62"/>
  <c r="BO62"/>
  <c r="BE62"/>
  <c r="BG62"/>
  <c r="BL62"/>
  <c r="BH62"/>
  <c r="BF62"/>
  <c r="AK63"/>
  <c r="AN63"/>
  <c r="AL63"/>
  <c r="AM63"/>
  <c r="BM63"/>
  <c r="AP63"/>
  <c r="BN63"/>
  <c r="BO63"/>
  <c r="BE63"/>
  <c r="BL63"/>
  <c r="BK63"/>
  <c r="AK64"/>
  <c r="AL64"/>
  <c r="AM64"/>
  <c r="AN64"/>
  <c r="AO64"/>
  <c r="BM64"/>
  <c r="AP64"/>
  <c r="BN64"/>
  <c r="BO64"/>
  <c r="BF64"/>
  <c r="BK64"/>
  <c r="BJ64"/>
  <c r="AK65"/>
  <c r="AL65"/>
  <c r="AM65"/>
  <c r="AN65"/>
  <c r="AO65"/>
  <c r="BM65"/>
  <c r="AP65"/>
  <c r="BN65"/>
  <c r="BO65"/>
  <c r="BG65"/>
  <c r="BH65"/>
  <c r="BF65"/>
  <c r="AK66"/>
  <c r="AN66"/>
  <c r="AL66"/>
  <c r="AM66"/>
  <c r="BM66"/>
  <c r="BN66"/>
  <c r="AP66"/>
  <c r="BO66"/>
  <c r="BG66"/>
  <c r="BF66"/>
  <c r="BK66"/>
  <c r="AK67"/>
  <c r="AN67"/>
  <c r="AL67"/>
  <c r="AM67"/>
  <c r="BM67"/>
  <c r="AP67"/>
  <c r="BN67"/>
  <c r="BO67"/>
  <c r="BF67"/>
  <c r="BK67"/>
  <c r="BJ67"/>
  <c r="AK68"/>
  <c r="AL68"/>
  <c r="AN68"/>
  <c r="AO68"/>
  <c r="AM68"/>
  <c r="BM68"/>
  <c r="AP68"/>
  <c r="BN68"/>
  <c r="BO68"/>
  <c r="BF68"/>
  <c r="BK68"/>
  <c r="BJ68"/>
  <c r="AK69"/>
  <c r="AL69"/>
  <c r="AN69"/>
  <c r="AO69"/>
  <c r="AM69"/>
  <c r="BM69"/>
  <c r="AP69"/>
  <c r="BN69"/>
  <c r="BO69"/>
  <c r="BK69"/>
  <c r="BF69"/>
  <c r="BL69"/>
  <c r="BG69"/>
  <c r="AK70"/>
  <c r="AN70"/>
  <c r="AL70"/>
  <c r="AM70"/>
  <c r="BM70"/>
  <c r="AP70"/>
  <c r="BN70"/>
  <c r="BO70"/>
  <c r="BF70"/>
  <c r="BK70"/>
  <c r="BL70"/>
  <c r="BG70"/>
  <c r="AK72"/>
  <c r="AL72"/>
  <c r="AM72"/>
  <c r="AN72"/>
  <c r="AO72"/>
  <c r="BM72"/>
  <c r="AP72"/>
  <c r="BN72"/>
  <c r="BO72"/>
  <c r="BH72"/>
  <c r="BG72"/>
  <c r="BL72"/>
  <c r="AK73"/>
  <c r="AN73"/>
  <c r="AL73"/>
  <c r="AM73"/>
  <c r="BM73"/>
  <c r="BN73"/>
  <c r="BO73"/>
  <c r="AP73"/>
  <c r="BL73"/>
  <c r="BK73"/>
  <c r="BE73"/>
  <c r="AK74"/>
  <c r="AN74"/>
  <c r="AL74"/>
  <c r="AM74"/>
  <c r="BM74"/>
  <c r="BN74"/>
  <c r="BO74"/>
  <c r="BL74"/>
  <c r="BK74"/>
  <c r="BJ74"/>
  <c r="BG74"/>
  <c r="H11"/>
  <c r="BE11"/>
  <c r="T11"/>
  <c r="BH11"/>
  <c r="X11"/>
  <c r="AV11"/>
  <c r="AB11"/>
  <c r="AJ11"/>
  <c r="BL11"/>
  <c r="AU11"/>
  <c r="AW11"/>
  <c r="AY11"/>
  <c r="AZ11"/>
  <c r="BI11"/>
  <c r="BJ11"/>
  <c r="H12"/>
  <c r="BE12"/>
  <c r="L12"/>
  <c r="BF12"/>
  <c r="T12"/>
  <c r="AU12"/>
  <c r="X12"/>
  <c r="AV12"/>
  <c r="AJ12"/>
  <c r="BL12"/>
  <c r="AY12"/>
  <c r="AZ12"/>
  <c r="BI12"/>
  <c r="H13"/>
  <c r="T13"/>
  <c r="X13"/>
  <c r="AJ13"/>
  <c r="AV13"/>
  <c r="AZ13"/>
  <c r="BE13"/>
  <c r="BI13"/>
  <c r="H14"/>
  <c r="BE14"/>
  <c r="L14"/>
  <c r="BF14"/>
  <c r="T14"/>
  <c r="AU14"/>
  <c r="X14"/>
  <c r="BI14"/>
  <c r="AB14"/>
  <c r="AW14"/>
  <c r="AZ14"/>
  <c r="BA14"/>
  <c r="BH14"/>
  <c r="P15"/>
  <c r="BC15"/>
  <c r="T15"/>
  <c r="X15"/>
  <c r="AV15"/>
  <c r="AJ15"/>
  <c r="AT15"/>
  <c r="AY15"/>
  <c r="BG15"/>
  <c r="BI15"/>
  <c r="BL15"/>
  <c r="H16"/>
  <c r="P16"/>
  <c r="T16"/>
  <c r="BH16"/>
  <c r="X16"/>
  <c r="AJ16"/>
  <c r="AT16"/>
  <c r="AU16"/>
  <c r="AY16"/>
  <c r="AZ16"/>
  <c r="BE16"/>
  <c r="BG16"/>
  <c r="BL16"/>
  <c r="H17"/>
  <c r="P17"/>
  <c r="T17"/>
  <c r="X17"/>
  <c r="AU17"/>
  <c r="AZ17"/>
  <c r="BE17"/>
  <c r="BH17"/>
  <c r="H18"/>
  <c r="AZ18"/>
  <c r="P18"/>
  <c r="AT18"/>
  <c r="T18"/>
  <c r="AU18"/>
  <c r="AJ18"/>
  <c r="AY18"/>
  <c r="BE18"/>
  <c r="BH18"/>
  <c r="BL18"/>
  <c r="H19"/>
  <c r="AZ19"/>
  <c r="L19"/>
  <c r="BA19"/>
  <c r="T19"/>
  <c r="AU19"/>
  <c r="X19"/>
  <c r="AV19"/>
  <c r="BE19"/>
  <c r="BI19"/>
  <c r="H20"/>
  <c r="L20"/>
  <c r="BF20"/>
  <c r="T20"/>
  <c r="AU20"/>
  <c r="X20"/>
  <c r="BI20"/>
  <c r="AB20"/>
  <c r="AW20"/>
  <c r="AZ20"/>
  <c r="BA20"/>
  <c r="BH20"/>
  <c r="H21"/>
  <c r="L21"/>
  <c r="BF21"/>
  <c r="T21"/>
  <c r="AU21"/>
  <c r="X21"/>
  <c r="AJ21"/>
  <c r="AY21"/>
  <c r="H22"/>
  <c r="BC22"/>
  <c r="P22"/>
  <c r="X22"/>
  <c r="BI22"/>
  <c r="AB22"/>
  <c r="BJ22"/>
  <c r="AJ22"/>
  <c r="AT22"/>
  <c r="AV22"/>
  <c r="AW22"/>
  <c r="BG22"/>
  <c r="L23"/>
  <c r="P23"/>
  <c r="BG23"/>
  <c r="T23"/>
  <c r="X23"/>
  <c r="BI23"/>
  <c r="AF23"/>
  <c r="BK23"/>
  <c r="AT23"/>
  <c r="AU23"/>
  <c r="AV23"/>
  <c r="AX23"/>
  <c r="BH23"/>
  <c r="H24"/>
  <c r="BC24"/>
  <c r="X24"/>
  <c r="BI24"/>
  <c r="AB24"/>
  <c r="BJ24"/>
  <c r="AF24"/>
  <c r="BK24"/>
  <c r="AJ24"/>
  <c r="BL24"/>
  <c r="AV24"/>
  <c r="AW24"/>
  <c r="AX24"/>
  <c r="AY24"/>
  <c r="H25"/>
  <c r="L25"/>
  <c r="P25"/>
  <c r="X25"/>
  <c r="BI25"/>
  <c r="AJ25"/>
  <c r="AY25"/>
  <c r="AV25"/>
  <c r="BA25"/>
  <c r="BF25"/>
  <c r="H26"/>
  <c r="BE26"/>
  <c r="P26"/>
  <c r="BG26"/>
  <c r="T26"/>
  <c r="X26"/>
  <c r="BI26"/>
  <c r="AJ26"/>
  <c r="BL26"/>
  <c r="AT26"/>
  <c r="AU26"/>
  <c r="AV26"/>
  <c r="AY26"/>
  <c r="BH26"/>
  <c r="L27"/>
  <c r="T27"/>
  <c r="X27"/>
  <c r="AB27"/>
  <c r="BJ27"/>
  <c r="AJ27"/>
  <c r="AY27"/>
  <c r="AU27"/>
  <c r="AV27"/>
  <c r="AW27"/>
  <c r="BH27"/>
  <c r="BI27"/>
  <c r="L28"/>
  <c r="T28"/>
  <c r="X28"/>
  <c r="AV28"/>
  <c r="AB28"/>
  <c r="BJ28"/>
  <c r="AJ28"/>
  <c r="BL28"/>
  <c r="AU28"/>
  <c r="AW28"/>
  <c r="BH28"/>
  <c r="X29"/>
  <c r="AB29"/>
  <c r="AF29"/>
  <c r="AJ29"/>
  <c r="AY29"/>
  <c r="AV29"/>
  <c r="AW29"/>
  <c r="AX29"/>
  <c r="BI29"/>
  <c r="BJ29"/>
  <c r="BK29"/>
  <c r="H30"/>
  <c r="AZ30"/>
  <c r="T30"/>
  <c r="AU30"/>
  <c r="X30"/>
  <c r="AJ30"/>
  <c r="AY30"/>
  <c r="BE30"/>
  <c r="BH30"/>
  <c r="H31"/>
  <c r="AZ31"/>
  <c r="L31"/>
  <c r="BA31"/>
  <c r="X31"/>
  <c r="AB31"/>
  <c r="AW31"/>
  <c r="BE31"/>
  <c r="BF31"/>
  <c r="H32"/>
  <c r="L32"/>
  <c r="BF32"/>
  <c r="X32"/>
  <c r="AB32"/>
  <c r="BJ32"/>
  <c r="AJ32"/>
  <c r="AY32"/>
  <c r="AV32"/>
  <c r="BA32"/>
  <c r="BI32"/>
  <c r="H33"/>
  <c r="BE33"/>
  <c r="L33"/>
  <c r="BF33"/>
  <c r="X33"/>
  <c r="AV33"/>
  <c r="AB33"/>
  <c r="AW33"/>
  <c r="AF33"/>
  <c r="AX33"/>
  <c r="AZ33"/>
  <c r="BA33"/>
  <c r="BJ33"/>
  <c r="L34"/>
  <c r="BF34"/>
  <c r="X34"/>
  <c r="BI34"/>
  <c r="AB34"/>
  <c r="AW34"/>
  <c r="AF34"/>
  <c r="AX34"/>
  <c r="AJ34"/>
  <c r="BL34"/>
  <c r="AV34"/>
  <c r="AY34"/>
  <c r="BA34"/>
  <c r="BK34"/>
  <c r="L35"/>
  <c r="BF35"/>
  <c r="P35"/>
  <c r="BG35"/>
  <c r="T35"/>
  <c r="AU35"/>
  <c r="X35"/>
  <c r="AB35"/>
  <c r="BJ35"/>
  <c r="AV35"/>
  <c r="AW35"/>
  <c r="BA35"/>
  <c r="BH35"/>
  <c r="BI35"/>
  <c r="L36"/>
  <c r="BF36"/>
  <c r="P36"/>
  <c r="BG36"/>
  <c r="T36"/>
  <c r="X36"/>
  <c r="AV36"/>
  <c r="AB36"/>
  <c r="BJ36"/>
  <c r="AT36"/>
  <c r="AW36"/>
  <c r="BI36"/>
  <c r="H37"/>
  <c r="P37"/>
  <c r="BG37"/>
  <c r="T37"/>
  <c r="AU37"/>
  <c r="X37"/>
  <c r="AV37"/>
  <c r="AT37"/>
  <c r="BE37"/>
  <c r="BB37"/>
  <c r="BH37"/>
  <c r="BI37"/>
  <c r="P38"/>
  <c r="X38"/>
  <c r="BI38"/>
  <c r="AB38"/>
  <c r="AF38"/>
  <c r="AX38"/>
  <c r="AJ38"/>
  <c r="BL38"/>
  <c r="AW38"/>
  <c r="BJ38"/>
  <c r="H39"/>
  <c r="BE39"/>
  <c r="X39"/>
  <c r="AV39"/>
  <c r="AB39"/>
  <c r="BJ39"/>
  <c r="AF39"/>
  <c r="BK39"/>
  <c r="AJ39"/>
  <c r="BL39"/>
  <c r="AW39"/>
  <c r="AX39"/>
  <c r="BI39"/>
  <c r="L40"/>
  <c r="BA40"/>
  <c r="T40"/>
  <c r="BH40"/>
  <c r="X40"/>
  <c r="AB40"/>
  <c r="BJ40"/>
  <c r="BB40"/>
  <c r="BD40"/>
  <c r="AF40"/>
  <c r="BK40"/>
  <c r="AU40"/>
  <c r="AV40"/>
  <c r="AW40"/>
  <c r="BQ40"/>
  <c r="AX40"/>
  <c r="BI40"/>
  <c r="P41"/>
  <c r="AT41"/>
  <c r="AQ41"/>
  <c r="T41"/>
  <c r="X41"/>
  <c r="BI41"/>
  <c r="AB41"/>
  <c r="AW41"/>
  <c r="AU41"/>
  <c r="AV41"/>
  <c r="BG41"/>
  <c r="BH41"/>
  <c r="BJ41"/>
  <c r="L42"/>
  <c r="BA42"/>
  <c r="P42"/>
  <c r="T42"/>
  <c r="BH42"/>
  <c r="X42"/>
  <c r="BI42"/>
  <c r="AB42"/>
  <c r="AW42"/>
  <c r="AT42"/>
  <c r="AU42"/>
  <c r="AV42"/>
  <c r="BF42"/>
  <c r="BG42"/>
  <c r="L43"/>
  <c r="BA43"/>
  <c r="P43"/>
  <c r="T43"/>
  <c r="BH43"/>
  <c r="X43"/>
  <c r="BI43"/>
  <c r="AB43"/>
  <c r="AW43"/>
  <c r="AT43"/>
  <c r="AU43"/>
  <c r="AV43"/>
  <c r="AQ43"/>
  <c r="BG43"/>
  <c r="H44"/>
  <c r="L44"/>
  <c r="P44"/>
  <c r="AT44"/>
  <c r="T44"/>
  <c r="BH44"/>
  <c r="AF44"/>
  <c r="BK44"/>
  <c r="AU44"/>
  <c r="AX44"/>
  <c r="AZ44"/>
  <c r="BA44"/>
  <c r="BE44"/>
  <c r="BF44"/>
  <c r="H45"/>
  <c r="BE45"/>
  <c r="BB45"/>
  <c r="L45"/>
  <c r="BA45"/>
  <c r="T45"/>
  <c r="AU45"/>
  <c r="AB45"/>
  <c r="BJ45"/>
  <c r="AF45"/>
  <c r="AX45"/>
  <c r="AW45"/>
  <c r="BF45"/>
  <c r="BK45"/>
  <c r="L46"/>
  <c r="P46"/>
  <c r="BG46"/>
  <c r="T46"/>
  <c r="AU46"/>
  <c r="AB46"/>
  <c r="AW46"/>
  <c r="BA46"/>
  <c r="BF46"/>
  <c r="BH46"/>
  <c r="H47"/>
  <c r="L47"/>
  <c r="BF47"/>
  <c r="BB47"/>
  <c r="P47"/>
  <c r="BG47"/>
  <c r="T47"/>
  <c r="AU47"/>
  <c r="AB47"/>
  <c r="AW47"/>
  <c r="BQ47"/>
  <c r="AT47"/>
  <c r="AZ47"/>
  <c r="BA47"/>
  <c r="BE47"/>
  <c r="BH47"/>
  <c r="BJ47"/>
  <c r="L48"/>
  <c r="P48"/>
  <c r="BG48"/>
  <c r="T48"/>
  <c r="BH48"/>
  <c r="AB48"/>
  <c r="AW48"/>
  <c r="AF48"/>
  <c r="AT48"/>
  <c r="BQ48"/>
  <c r="AU48"/>
  <c r="AX48"/>
  <c r="BA48"/>
  <c r="BF48"/>
  <c r="BK48"/>
  <c r="H49"/>
  <c r="L49"/>
  <c r="BF49"/>
  <c r="P49"/>
  <c r="BG49"/>
  <c r="T49"/>
  <c r="AU49"/>
  <c r="AB49"/>
  <c r="AW49"/>
  <c r="AT49"/>
  <c r="BP49"/>
  <c r="AZ49"/>
  <c r="BA49"/>
  <c r="BE49"/>
  <c r="BJ49"/>
  <c r="H50"/>
  <c r="L50"/>
  <c r="BF50"/>
  <c r="BB50"/>
  <c r="BD50"/>
  <c r="P50"/>
  <c r="BG50"/>
  <c r="X50"/>
  <c r="AV50"/>
  <c r="AJ50"/>
  <c r="AY50"/>
  <c r="BQ50"/>
  <c r="AT50"/>
  <c r="AZ50"/>
  <c r="BA50"/>
  <c r="BE50"/>
  <c r="BI50"/>
  <c r="BL50"/>
  <c r="L51"/>
  <c r="P51"/>
  <c r="BG51"/>
  <c r="X51"/>
  <c r="BI51"/>
  <c r="AB51"/>
  <c r="AW51"/>
  <c r="AF51"/>
  <c r="AT51"/>
  <c r="BP51"/>
  <c r="AV51"/>
  <c r="AX51"/>
  <c r="BA51"/>
  <c r="BF51"/>
  <c r="BK51"/>
  <c r="H52"/>
  <c r="AZ52"/>
  <c r="X52"/>
  <c r="BC52"/>
  <c r="AB52"/>
  <c r="AW52"/>
  <c r="AJ52"/>
  <c r="AY52"/>
  <c r="BE52"/>
  <c r="BL52"/>
  <c r="H53"/>
  <c r="BE53"/>
  <c r="L53"/>
  <c r="BF53"/>
  <c r="X53"/>
  <c r="AF53"/>
  <c r="AX53"/>
  <c r="AJ53"/>
  <c r="AY53"/>
  <c r="AZ53"/>
  <c r="BA53"/>
  <c r="BK53"/>
  <c r="H54"/>
  <c r="BE54"/>
  <c r="P54"/>
  <c r="BG54"/>
  <c r="T54"/>
  <c r="X54"/>
  <c r="AJ54"/>
  <c r="BL54"/>
  <c r="AU54"/>
  <c r="AY54"/>
  <c r="BH54"/>
  <c r="H55"/>
  <c r="BE55"/>
  <c r="P55"/>
  <c r="BG55"/>
  <c r="T55"/>
  <c r="BH55"/>
  <c r="X55"/>
  <c r="AJ55"/>
  <c r="AY55"/>
  <c r="AT55"/>
  <c r="AU55"/>
  <c r="AV55"/>
  <c r="BI55"/>
  <c r="H56"/>
  <c r="BE56"/>
  <c r="L56"/>
  <c r="BF56"/>
  <c r="P56"/>
  <c r="X56"/>
  <c r="AV56"/>
  <c r="AJ56"/>
  <c r="AY56"/>
  <c r="AZ56"/>
  <c r="BA56"/>
  <c r="BI56"/>
  <c r="H57"/>
  <c r="P57"/>
  <c r="BG57"/>
  <c r="X57"/>
  <c r="AB57"/>
  <c r="AJ57"/>
  <c r="BL57"/>
  <c r="AV57"/>
  <c r="AY57"/>
  <c r="BI57"/>
  <c r="H58"/>
  <c r="BE58"/>
  <c r="BB58"/>
  <c r="X58"/>
  <c r="AB58"/>
  <c r="BJ58"/>
  <c r="AJ58"/>
  <c r="AY58"/>
  <c r="AV58"/>
  <c r="AW58"/>
  <c r="BI58"/>
  <c r="BL58"/>
  <c r="H59"/>
  <c r="L59"/>
  <c r="P59"/>
  <c r="X59"/>
  <c r="AV59"/>
  <c r="AB59"/>
  <c r="BJ59"/>
  <c r="AW59"/>
  <c r="BA59"/>
  <c r="BF59"/>
  <c r="H60"/>
  <c r="L60"/>
  <c r="P60"/>
  <c r="AT60"/>
  <c r="X60"/>
  <c r="AV60"/>
  <c r="AB60"/>
  <c r="BJ60"/>
  <c r="AZ60"/>
  <c r="BA60"/>
  <c r="BF60"/>
  <c r="BG60"/>
  <c r="H61"/>
  <c r="BE61"/>
  <c r="L61"/>
  <c r="BF61"/>
  <c r="P61"/>
  <c r="AT61"/>
  <c r="BP61"/>
  <c r="X61"/>
  <c r="AV61"/>
  <c r="AJ61"/>
  <c r="AY61"/>
  <c r="AZ61"/>
  <c r="BA61"/>
  <c r="BG61"/>
  <c r="X62"/>
  <c r="AB62"/>
  <c r="AW62"/>
  <c r="BQ62"/>
  <c r="AF62"/>
  <c r="AX62"/>
  <c r="AV62"/>
  <c r="AQ62"/>
  <c r="L63"/>
  <c r="P63"/>
  <c r="AT63"/>
  <c r="T63"/>
  <c r="BC63"/>
  <c r="X63"/>
  <c r="AB63"/>
  <c r="BJ63"/>
  <c r="AV63"/>
  <c r="AW63"/>
  <c r="BA63"/>
  <c r="BF63"/>
  <c r="BI63"/>
  <c r="H64"/>
  <c r="BC64"/>
  <c r="P64"/>
  <c r="BG64"/>
  <c r="BB64"/>
  <c r="BD64"/>
  <c r="T64"/>
  <c r="AU64"/>
  <c r="X64"/>
  <c r="AJ64"/>
  <c r="AT64"/>
  <c r="AV64"/>
  <c r="AY64"/>
  <c r="AZ64"/>
  <c r="BE64"/>
  <c r="BI64"/>
  <c r="BL64"/>
  <c r="H65"/>
  <c r="X65"/>
  <c r="BI65"/>
  <c r="AB65"/>
  <c r="AW65"/>
  <c r="AF65"/>
  <c r="AJ65"/>
  <c r="BL65"/>
  <c r="AX65"/>
  <c r="AY65"/>
  <c r="AZ65"/>
  <c r="BE65"/>
  <c r="BB65"/>
  <c r="BK65"/>
  <c r="H66"/>
  <c r="BE66"/>
  <c r="T66"/>
  <c r="BH66"/>
  <c r="X66"/>
  <c r="BI66"/>
  <c r="AB66"/>
  <c r="AW66"/>
  <c r="AJ66"/>
  <c r="AU66"/>
  <c r="AY66"/>
  <c r="AZ66"/>
  <c r="BL66"/>
  <c r="H67"/>
  <c r="P67"/>
  <c r="BG67"/>
  <c r="T67"/>
  <c r="BH67"/>
  <c r="X67"/>
  <c r="AJ67"/>
  <c r="BL67"/>
  <c r="AV67"/>
  <c r="AZ67"/>
  <c r="BE67"/>
  <c r="BI67"/>
  <c r="H68"/>
  <c r="P68"/>
  <c r="BG68"/>
  <c r="T68"/>
  <c r="BC68"/>
  <c r="X68"/>
  <c r="AJ68"/>
  <c r="BL68"/>
  <c r="AV68"/>
  <c r="AY68"/>
  <c r="AZ68"/>
  <c r="BE68"/>
  <c r="BI68"/>
  <c r="H69"/>
  <c r="T69"/>
  <c r="AU69"/>
  <c r="X69"/>
  <c r="AB69"/>
  <c r="AW69"/>
  <c r="BE69"/>
  <c r="BJ69"/>
  <c r="H70"/>
  <c r="AZ70"/>
  <c r="T70"/>
  <c r="BH70"/>
  <c r="X70"/>
  <c r="AV70"/>
  <c r="AB70"/>
  <c r="AW70"/>
  <c r="AU70"/>
  <c r="AQ70"/>
  <c r="BI70"/>
  <c r="BJ70"/>
  <c r="H72"/>
  <c r="BC72"/>
  <c r="L72"/>
  <c r="BA72"/>
  <c r="X72"/>
  <c r="AV72"/>
  <c r="AB72"/>
  <c r="AW72"/>
  <c r="AF72"/>
  <c r="BK72"/>
  <c r="AZ72"/>
  <c r="BF72"/>
  <c r="BI72"/>
  <c r="L73"/>
  <c r="BC73"/>
  <c r="P73"/>
  <c r="T73"/>
  <c r="X73"/>
  <c r="BI73"/>
  <c r="BB73"/>
  <c r="AB73"/>
  <c r="BJ73"/>
  <c r="AT73"/>
  <c r="AU73"/>
  <c r="AV73"/>
  <c r="BG73"/>
  <c r="BH73"/>
  <c r="H74"/>
  <c r="AZ74"/>
  <c r="L74"/>
  <c r="BA74"/>
  <c r="T74"/>
  <c r="AU74"/>
  <c r="X74"/>
  <c r="AV74"/>
  <c r="BE74"/>
  <c r="BH74"/>
  <c r="BI74"/>
  <c r="BG10"/>
  <c r="BF10"/>
  <c r="BK10"/>
  <c r="BM10"/>
  <c r="BN10"/>
  <c r="AP10"/>
  <c r="BO10"/>
  <c r="AK10"/>
  <c r="AN10"/>
  <c r="AO10"/>
  <c r="AL10"/>
  <c r="AM10"/>
  <c r="H10"/>
  <c r="BC10"/>
  <c r="T10"/>
  <c r="AU10"/>
  <c r="X10"/>
  <c r="AV10"/>
  <c r="AB10"/>
  <c r="AW10"/>
  <c r="BH10"/>
  <c r="BJ10"/>
  <c r="AJ10"/>
  <c r="AY10"/>
  <c r="BL10"/>
  <c r="C4"/>
  <c r="AO67"/>
  <c r="AO70"/>
  <c r="BB35"/>
  <c r="BB11"/>
  <c r="BQ61"/>
  <c r="AQ61"/>
  <c r="AO66"/>
  <c r="BB26"/>
  <c r="AO74"/>
  <c r="AO73"/>
  <c r="AO63"/>
  <c r="AO61"/>
  <c r="AO60"/>
  <c r="AO58"/>
  <c r="BB39"/>
  <c r="BP41"/>
  <c r="BQ41"/>
  <c r="AO37"/>
  <c r="AO36"/>
  <c r="AO12"/>
  <c r="BH69"/>
  <c r="AT68"/>
  <c r="BI10"/>
  <c r="AU67"/>
  <c r="AZ54"/>
  <c r="BB41"/>
  <c r="BC40"/>
  <c r="BA36"/>
  <c r="AY28"/>
  <c r="BC28"/>
  <c r="BC27"/>
  <c r="BA73"/>
  <c r="BJ72"/>
  <c r="AZ69"/>
  <c r="BG63"/>
  <c r="BI61"/>
  <c r="BI60"/>
  <c r="BE57"/>
  <c r="BL56"/>
  <c r="BC46"/>
  <c r="BH45"/>
  <c r="BC45"/>
  <c r="BD45"/>
  <c r="BG44"/>
  <c r="BC43"/>
  <c r="BC42"/>
  <c r="AZ39"/>
  <c r="BK38"/>
  <c r="AY38"/>
  <c r="AT38"/>
  <c r="BK33"/>
  <c r="BL32"/>
  <c r="BA28"/>
  <c r="BA27"/>
  <c r="BQ27"/>
  <c r="AZ26"/>
  <c r="AQ26"/>
  <c r="AZ24"/>
  <c r="BP24"/>
  <c r="BA23"/>
  <c r="BP23"/>
  <c r="AZ22"/>
  <c r="BC17"/>
  <c r="BC16"/>
  <c r="BC74"/>
  <c r="BC61"/>
  <c r="AN57"/>
  <c r="BP29"/>
  <c r="BP18"/>
  <c r="AQ18"/>
  <c r="BQ18"/>
  <c r="AO42"/>
  <c r="AO33"/>
  <c r="AO15"/>
  <c r="BE10"/>
  <c r="BB10"/>
  <c r="BF73"/>
  <c r="BE72"/>
  <c r="BB72"/>
  <c r="BD72"/>
  <c r="BJ65"/>
  <c r="BH64"/>
  <c r="BI62"/>
  <c r="BE60"/>
  <c r="BB60"/>
  <c r="BE59"/>
  <c r="BC51"/>
  <c r="BC50"/>
  <c r="BC48"/>
  <c r="BF40"/>
  <c r="BG38"/>
  <c r="BB38"/>
  <c r="AZ37"/>
  <c r="BP37"/>
  <c r="BC31"/>
  <c r="BF28"/>
  <c r="BF27"/>
  <c r="BL25"/>
  <c r="BE25"/>
  <c r="BE24"/>
  <c r="BB24"/>
  <c r="BD24"/>
  <c r="BF23"/>
  <c r="BB23"/>
  <c r="BE22"/>
  <c r="BL21"/>
  <c r="BE21"/>
  <c r="BJ20"/>
  <c r="BE20"/>
  <c r="BB20"/>
  <c r="BC18"/>
  <c r="BJ14"/>
  <c r="BB14"/>
  <c r="BD14"/>
  <c r="BQ64"/>
  <c r="BP64"/>
  <c r="AQ51"/>
  <c r="BQ51"/>
  <c r="AQ50"/>
  <c r="BP50"/>
  <c r="BQ49"/>
  <c r="AQ49"/>
  <c r="AQ48"/>
  <c r="BP48"/>
  <c r="AQ47"/>
  <c r="BP47"/>
  <c r="BQ37"/>
  <c r="AQ37"/>
  <c r="AO39"/>
  <c r="AO30"/>
  <c r="AO71"/>
  <c r="BQ11"/>
  <c r="BP11"/>
  <c r="AQ11"/>
  <c r="BP19"/>
  <c r="AQ19"/>
  <c r="BQ19"/>
  <c r="BC55"/>
  <c r="BC53"/>
  <c r="BB44"/>
  <c r="BC36"/>
  <c r="BC35"/>
  <c r="BD35"/>
  <c r="BC34"/>
  <c r="BC33"/>
  <c r="BC32"/>
  <c r="BC19"/>
  <c r="BC13"/>
  <c r="BC12"/>
  <c r="BC11"/>
  <c r="BD11"/>
  <c r="AR11"/>
  <c r="AO56"/>
  <c r="BP70"/>
  <c r="AO50"/>
  <c r="AO49"/>
  <c r="AO46"/>
  <c r="AO32"/>
  <c r="AO29"/>
  <c r="AO27"/>
  <c r="AO25"/>
  <c r="AO23"/>
  <c r="BP62"/>
  <c r="AZ57"/>
  <c r="BC41"/>
  <c r="BD41"/>
  <c r="BC39"/>
  <c r="BD39"/>
  <c r="AR39"/>
  <c r="BC26"/>
  <c r="BD26"/>
  <c r="BC14"/>
  <c r="AQ64"/>
  <c r="AO55"/>
  <c r="AN53"/>
  <c r="AO45"/>
  <c r="AN43"/>
  <c r="AO43"/>
  <c r="AN40"/>
  <c r="AO38"/>
  <c r="AO35"/>
  <c r="AN28"/>
  <c r="AO26"/>
  <c r="AN24"/>
  <c r="AO22"/>
  <c r="AN20"/>
  <c r="AO19"/>
  <c r="AN18"/>
  <c r="AO18"/>
  <c r="AO17"/>
  <c r="AO14"/>
  <c r="AN13"/>
  <c r="AO11"/>
  <c r="BQ29"/>
  <c r="BP71"/>
  <c r="BQ71"/>
  <c r="AS11"/>
  <c r="AQ23"/>
  <c r="AQ24"/>
  <c r="AQ27"/>
  <c r="AO13"/>
  <c r="AO40"/>
  <c r="AO24"/>
  <c r="AO53"/>
  <c r="BQ26"/>
  <c r="AS39"/>
  <c r="BQ23"/>
  <c r="BP26"/>
  <c r="BP27"/>
  <c r="AO20"/>
  <c r="AO28"/>
  <c r="AO57"/>
  <c r="AS72"/>
  <c r="AR72"/>
  <c r="AS64"/>
  <c r="AR64"/>
  <c r="AS26"/>
  <c r="AR26"/>
  <c r="AS41"/>
  <c r="AR41"/>
  <c r="AR35"/>
  <c r="AS35"/>
  <c r="AR45"/>
  <c r="AS45"/>
  <c r="AQ74"/>
  <c r="BP74"/>
  <c r="BQ74"/>
  <c r="AR50"/>
  <c r="AS50"/>
  <c r="BP44"/>
  <c r="BQ44"/>
  <c r="AQ44"/>
  <c r="AQ42"/>
  <c r="BQ42"/>
  <c r="BQ34"/>
  <c r="BP34"/>
  <c r="AQ34"/>
  <c r="AR40"/>
  <c r="AS40"/>
  <c r="BP40"/>
  <c r="AQ40"/>
  <c r="BQ33"/>
  <c r="BP33"/>
  <c r="AQ33"/>
  <c r="BD10"/>
  <c r="BD73"/>
  <c r="BQ28"/>
  <c r="BP42"/>
  <c r="BP43"/>
  <c r="BQ43"/>
  <c r="AQ28"/>
  <c r="BP28"/>
  <c r="AR14"/>
  <c r="AS14"/>
  <c r="AR24"/>
  <c r="AS24"/>
  <c r="BB67"/>
  <c r="AV69"/>
  <c r="BI69"/>
  <c r="BB69"/>
  <c r="AU36"/>
  <c r="BH36"/>
  <c r="BB36"/>
  <c r="BD36"/>
  <c r="BI21"/>
  <c r="AV21"/>
  <c r="AT17"/>
  <c r="BG17"/>
  <c r="AU15"/>
  <c r="BH15"/>
  <c r="BB15"/>
  <c r="BD15"/>
  <c r="AU13"/>
  <c r="BH13"/>
  <c r="BQ24"/>
  <c r="AZ10"/>
  <c r="AQ10"/>
  <c r="AW73"/>
  <c r="BP73"/>
  <c r="AQ72"/>
  <c r="BE70"/>
  <c r="BB70"/>
  <c r="AU68"/>
  <c r="BH68"/>
  <c r="BB68"/>
  <c r="BD68"/>
  <c r="AY67"/>
  <c r="BQ70"/>
  <c r="BC54"/>
  <c r="BC56"/>
  <c r="BC47"/>
  <c r="BD47"/>
  <c r="BC49"/>
  <c r="BC58"/>
  <c r="BD58"/>
  <c r="BC70"/>
  <c r="BD70"/>
  <c r="BC30"/>
  <c r="BC44"/>
  <c r="BD44"/>
  <c r="BL53"/>
  <c r="BI59"/>
  <c r="BC38"/>
  <c r="BD38"/>
  <c r="AZ55"/>
  <c r="BF74"/>
  <c r="BB74"/>
  <c r="BD74"/>
  <c r="AX72"/>
  <c r="BQ72"/>
  <c r="AT67"/>
  <c r="BC67"/>
  <c r="BD67"/>
  <c r="BJ66"/>
  <c r="BB66"/>
  <c r="AV66"/>
  <c r="AV65"/>
  <c r="BC65"/>
  <c r="BD65"/>
  <c r="BK62"/>
  <c r="BC62"/>
  <c r="AT57"/>
  <c r="BC57"/>
  <c r="AT54"/>
  <c r="BJ52"/>
  <c r="BJ51"/>
  <c r="BB51"/>
  <c r="BD51"/>
  <c r="BJ48"/>
  <c r="BB48"/>
  <c r="BD48"/>
  <c r="BJ46"/>
  <c r="BB46"/>
  <c r="BD46"/>
  <c r="BF43"/>
  <c r="BJ42"/>
  <c r="BB42"/>
  <c r="BD42"/>
  <c r="AY39"/>
  <c r="AQ39"/>
  <c r="AV38"/>
  <c r="AT35"/>
  <c r="BJ34"/>
  <c r="BB34"/>
  <c r="BD34"/>
  <c r="AW32"/>
  <c r="BJ31"/>
  <c r="BL30"/>
  <c r="BL29"/>
  <c r="BB29"/>
  <c r="BI28"/>
  <c r="BB28"/>
  <c r="BD28"/>
  <c r="BA21"/>
  <c r="BC21"/>
  <c r="BC20"/>
  <c r="BD20"/>
  <c r="BH19"/>
  <c r="BH12"/>
  <c r="AQ29"/>
  <c r="AT59"/>
  <c r="BG59"/>
  <c r="BB59"/>
  <c r="AW57"/>
  <c r="BJ57"/>
  <c r="BB57"/>
  <c r="AV54"/>
  <c r="BI54"/>
  <c r="BB54"/>
  <c r="AV52"/>
  <c r="BI52"/>
  <c r="BB52"/>
  <c r="BD52"/>
  <c r="BE32"/>
  <c r="BB32"/>
  <c r="BD32"/>
  <c r="AZ32"/>
  <c r="AV31"/>
  <c r="BI31"/>
  <c r="BB31"/>
  <c r="BD31"/>
  <c r="AV30"/>
  <c r="BI30"/>
  <c r="BB30"/>
  <c r="AT25"/>
  <c r="BG25"/>
  <c r="BB25"/>
  <c r="BC69"/>
  <c r="BC66"/>
  <c r="BC60"/>
  <c r="BD60"/>
  <c r="AQ65"/>
  <c r="BC59"/>
  <c r="AZ59"/>
  <c r="AT56"/>
  <c r="BG56"/>
  <c r="BB56"/>
  <c r="AV53"/>
  <c r="BI53"/>
  <c r="BB53"/>
  <c r="BD53"/>
  <c r="BC25"/>
  <c r="BD25"/>
  <c r="AZ25"/>
  <c r="BL22"/>
  <c r="BB22"/>
  <c r="BD22"/>
  <c r="AY22"/>
  <c r="AV17"/>
  <c r="BI17"/>
  <c r="BI16"/>
  <c r="AV16"/>
  <c r="AY13"/>
  <c r="BL13"/>
  <c r="AU63"/>
  <c r="BH63"/>
  <c r="BB63"/>
  <c r="BD63"/>
  <c r="BJ62"/>
  <c r="BB62"/>
  <c r="BL61"/>
  <c r="BB61"/>
  <c r="BD61"/>
  <c r="AW60"/>
  <c r="AZ58"/>
  <c r="BL55"/>
  <c r="BB55"/>
  <c r="BD55"/>
  <c r="BH49"/>
  <c r="BB49"/>
  <c r="AT46"/>
  <c r="AZ45"/>
  <c r="BJ43"/>
  <c r="BC37"/>
  <c r="BD37"/>
  <c r="BI33"/>
  <c r="BB33"/>
  <c r="BD33"/>
  <c r="BC29"/>
  <c r="BD29"/>
  <c r="BL27"/>
  <c r="BB27"/>
  <c r="BD27"/>
  <c r="BC23"/>
  <c r="BD23"/>
  <c r="AP74"/>
  <c r="AP75"/>
  <c r="BH21"/>
  <c r="BB21"/>
  <c r="AZ21"/>
  <c r="AV20"/>
  <c r="BF19"/>
  <c r="BG18"/>
  <c r="BB18"/>
  <c r="BD18"/>
  <c r="AV14"/>
  <c r="BA12"/>
  <c r="BK19"/>
  <c r="BK16"/>
  <c r="BJ12"/>
  <c r="BL71"/>
  <c r="BK71"/>
  <c r="BE71"/>
  <c r="AS63"/>
  <c r="AR63"/>
  <c r="AS22"/>
  <c r="AR22"/>
  <c r="AR52"/>
  <c r="AS52"/>
  <c r="AS31"/>
  <c r="AR31"/>
  <c r="AS28"/>
  <c r="AR28"/>
  <c r="AR42"/>
  <c r="AS42"/>
  <c r="AR48"/>
  <c r="AS48"/>
  <c r="AR74"/>
  <c r="AS74"/>
  <c r="AR68"/>
  <c r="AS68"/>
  <c r="AS36"/>
  <c r="AR36"/>
  <c r="AS55"/>
  <c r="AR55"/>
  <c r="AS18"/>
  <c r="AR18"/>
  <c r="AS51"/>
  <c r="AR51"/>
  <c r="BP14"/>
  <c r="BQ14"/>
  <c r="AQ14"/>
  <c r="AQ20"/>
  <c r="BP20"/>
  <c r="BQ20"/>
  <c r="AS29"/>
  <c r="AR29"/>
  <c r="BQ60"/>
  <c r="AQ60"/>
  <c r="AS53"/>
  <c r="AR53"/>
  <c r="BQ12"/>
  <c r="BP12"/>
  <c r="AQ12"/>
  <c r="AR27"/>
  <c r="AS27"/>
  <c r="AS37"/>
  <c r="AR37"/>
  <c r="AQ46"/>
  <c r="BQ46"/>
  <c r="BP46"/>
  <c r="BQ58"/>
  <c r="BP58"/>
  <c r="AQ22"/>
  <c r="BP22"/>
  <c r="BQ22"/>
  <c r="AR25"/>
  <c r="AS25"/>
  <c r="AS60"/>
  <c r="AR60"/>
  <c r="AQ30"/>
  <c r="BP30"/>
  <c r="BQ30"/>
  <c r="BP52"/>
  <c r="AQ52"/>
  <c r="BQ52"/>
  <c r="AQ59"/>
  <c r="BQ59"/>
  <c r="BP59"/>
  <c r="AS34"/>
  <c r="AR34"/>
  <c r="AS46"/>
  <c r="AR46"/>
  <c r="BP57"/>
  <c r="AQ57"/>
  <c r="BQ57"/>
  <c r="AS65"/>
  <c r="AR65"/>
  <c r="AS38"/>
  <c r="AR38"/>
  <c r="AS44"/>
  <c r="AR44"/>
  <c r="AS58"/>
  <c r="AR58"/>
  <c r="BP15"/>
  <c r="BQ15"/>
  <c r="AQ15"/>
  <c r="BP21"/>
  <c r="BQ21"/>
  <c r="AQ36"/>
  <c r="BQ36"/>
  <c r="BP36"/>
  <c r="BB71"/>
  <c r="BD71"/>
  <c r="BB19"/>
  <c r="BD19"/>
  <c r="BB16"/>
  <c r="BD16"/>
  <c r="BD59"/>
  <c r="BD56"/>
  <c r="BB13"/>
  <c r="BD13"/>
  <c r="BP10"/>
  <c r="BQ39"/>
  <c r="AQ58"/>
  <c r="BQ10"/>
  <c r="AR23"/>
  <c r="AS23"/>
  <c r="AR33"/>
  <c r="AS33"/>
  <c r="AQ45"/>
  <c r="BP45"/>
  <c r="AR61"/>
  <c r="AS61"/>
  <c r="BQ63"/>
  <c r="AQ63"/>
  <c r="BP63"/>
  <c r="BP16"/>
  <c r="AQ16"/>
  <c r="BQ16"/>
  <c r="BQ53"/>
  <c r="AQ53"/>
  <c r="BP53"/>
  <c r="BP31"/>
  <c r="BQ31"/>
  <c r="AQ31"/>
  <c r="BQ32"/>
  <c r="BP32"/>
  <c r="AQ32"/>
  <c r="BP38"/>
  <c r="AQ38"/>
  <c r="BQ38"/>
  <c r="BQ66"/>
  <c r="AQ66"/>
  <c r="BP66"/>
  <c r="AQ67"/>
  <c r="BP67"/>
  <c r="BQ67"/>
  <c r="AQ55"/>
  <c r="BP55"/>
  <c r="AS70"/>
  <c r="AR70"/>
  <c r="AS47"/>
  <c r="AR47"/>
  <c r="AQ68"/>
  <c r="BP68"/>
  <c r="AR15"/>
  <c r="AS15"/>
  <c r="BQ17"/>
  <c r="BP17"/>
  <c r="AQ17"/>
  <c r="BP69"/>
  <c r="BQ69"/>
  <c r="AQ69"/>
  <c r="BD69"/>
  <c r="BB12"/>
  <c r="BD12"/>
  <c r="BD21"/>
  <c r="BB43"/>
  <c r="BD43"/>
  <c r="BD57"/>
  <c r="BP72"/>
  <c r="BP39"/>
  <c r="BQ45"/>
  <c r="AQ73"/>
  <c r="AQ56"/>
  <c r="BQ56"/>
  <c r="BP56"/>
  <c r="BP25"/>
  <c r="AQ25"/>
  <c r="BQ25"/>
  <c r="AR32"/>
  <c r="AS32"/>
  <c r="AS20"/>
  <c r="AR20"/>
  <c r="BP35"/>
  <c r="BQ35"/>
  <c r="AQ35"/>
  <c r="BQ54"/>
  <c r="BP54"/>
  <c r="AQ54"/>
  <c r="BP65"/>
  <c r="BQ65"/>
  <c r="AR67"/>
  <c r="AS67"/>
  <c r="AQ13"/>
  <c r="BP13"/>
  <c r="BQ13"/>
  <c r="AS73"/>
  <c r="AR73"/>
  <c r="AR10"/>
  <c r="AS10"/>
  <c r="BD66"/>
  <c r="BD62"/>
  <c r="BD30"/>
  <c r="BD49"/>
  <c r="BD54"/>
  <c r="BQ73"/>
  <c r="BB17"/>
  <c r="BD17"/>
  <c r="BQ68"/>
  <c r="AQ21"/>
  <c r="BP60"/>
  <c r="BQ55"/>
  <c r="AR54"/>
  <c r="AS54"/>
  <c r="AS62"/>
  <c r="AR62"/>
  <c r="AS30"/>
  <c r="AR30"/>
  <c r="AR21"/>
  <c r="AS21"/>
  <c r="AS17"/>
  <c r="AR17"/>
  <c r="AR49"/>
  <c r="AS49"/>
  <c r="AR66"/>
  <c r="AS66"/>
  <c r="AS43"/>
  <c r="AR43"/>
  <c r="AS69"/>
  <c r="AR69"/>
  <c r="AS56"/>
  <c r="AR56"/>
  <c r="AR19"/>
  <c r="AS19"/>
  <c r="AS57"/>
  <c r="AR57"/>
  <c r="AS12"/>
  <c r="AR12"/>
  <c r="AR13"/>
  <c r="AS13"/>
  <c r="AS16"/>
  <c r="AR16"/>
  <c r="AS59"/>
  <c r="AR59"/>
  <c r="AR71"/>
  <c r="AS71"/>
  <c r="BQ81"/>
  <c r="BQ83"/>
  <c r="BP81"/>
  <c r="V4"/>
  <c r="BQ85"/>
  <c r="BQ87"/>
  <c r="T3"/>
  <c r="BP83"/>
  <c r="N3"/>
  <c r="J3"/>
</calcChain>
</file>

<file path=xl/sharedStrings.xml><?xml version="1.0" encoding="utf-8"?>
<sst xmlns="http://schemas.openxmlformats.org/spreadsheetml/2006/main" count="294" uniqueCount="243">
  <si>
    <t>Lp</t>
  </si>
  <si>
    <t>Kwota dotacji</t>
  </si>
  <si>
    <t>Punkty</t>
  </si>
  <si>
    <t>Liczba punktów przyznana przez członków Komisji</t>
  </si>
  <si>
    <t>Udzielona</t>
  </si>
  <si>
    <t>Wnioskowana</t>
  </si>
  <si>
    <t>Pozostała kwota do dyspozycji Komisji</t>
  </si>
  <si>
    <t>Organizacja</t>
  </si>
  <si>
    <t>Nazwa zadania</t>
  </si>
  <si>
    <t xml:space="preserve">Budżet dotacji = </t>
  </si>
  <si>
    <t>WYKAZ  OFERT  PODLEGAJĄCYCH  OCENIE  KOMISJI  KONKURSOWEJ   Z  OCENĄ  PUNKTOWĄ  ORGANIZACJI</t>
  </si>
  <si>
    <t>Ilość głosujących</t>
  </si>
  <si>
    <t>suma</t>
  </si>
  <si>
    <t>Nr oferty</t>
  </si>
  <si>
    <t>Numer oferty</t>
  </si>
  <si>
    <t>ZHP, Olsztyn</t>
  </si>
  <si>
    <t>Stowarzyszenie Przyjaciół Ziemi Lidzbarskiej, Lidzbark Warmiński</t>
  </si>
  <si>
    <t>Opis</t>
  </si>
  <si>
    <t>Rozbieżność</t>
  </si>
  <si>
    <t>Średnia z działu 1</t>
  </si>
  <si>
    <t>Średnia z działu 2</t>
  </si>
  <si>
    <t>Średnia z działu 3</t>
  </si>
  <si>
    <t>Suma punktów (średnie działów)</t>
  </si>
  <si>
    <t>za mało punktów</t>
  </si>
  <si>
    <t>za dużo punktów</t>
  </si>
  <si>
    <t>OK. !</t>
  </si>
  <si>
    <t>minimum</t>
  </si>
  <si>
    <t>maximum</t>
  </si>
  <si>
    <t>różnica</t>
  </si>
  <si>
    <t>osoby</t>
  </si>
  <si>
    <t>PTTK, Olsztyn</t>
  </si>
  <si>
    <t>oferta - 3</t>
  </si>
  <si>
    <t>oferta - 5</t>
  </si>
  <si>
    <t>oferta - 6</t>
  </si>
  <si>
    <t>oferta - 7</t>
  </si>
  <si>
    <t>oferta - 8</t>
  </si>
  <si>
    <t>oferta - 9</t>
  </si>
  <si>
    <t>oferta - 15</t>
  </si>
  <si>
    <t>oferta - 16</t>
  </si>
  <si>
    <t>oferta - 17</t>
  </si>
  <si>
    <t>oferta - 19</t>
  </si>
  <si>
    <t>oferta - 21</t>
  </si>
  <si>
    <t>oferta - 23</t>
  </si>
  <si>
    <t>oferta - 25</t>
  </si>
  <si>
    <t>oferta - 26</t>
  </si>
  <si>
    <t>oferta - 29</t>
  </si>
  <si>
    <t>oferta - 30</t>
  </si>
  <si>
    <t>oferta - 37</t>
  </si>
  <si>
    <t>oferta - 40</t>
  </si>
  <si>
    <t>oferta - 42</t>
  </si>
  <si>
    <t>oferta - 43</t>
  </si>
  <si>
    <t>opis</t>
  </si>
  <si>
    <t>średnia 1</t>
  </si>
  <si>
    <t>średnia 2</t>
  </si>
  <si>
    <t>średnia 3</t>
  </si>
  <si>
    <t>Pkt.</t>
  </si>
  <si>
    <t>Faktyczna suma punktów</t>
  </si>
  <si>
    <t>Stowarzyszenie na Rzecz Edukacji i Wspierania Rozwoju Dzieci i Młodzieży Niepełnosprawnej, Miłakowo</t>
  </si>
  <si>
    <t>oferta - 1</t>
  </si>
  <si>
    <t>oferta - 4</t>
  </si>
  <si>
    <t>oferta - 11</t>
  </si>
  <si>
    <t>oferta - 12</t>
  </si>
  <si>
    <t>oferta - 13</t>
  </si>
  <si>
    <t>oferta - 14</t>
  </si>
  <si>
    <t>oferta - 18</t>
  </si>
  <si>
    <t>oferta - 20</t>
  </si>
  <si>
    <t>oferta - 22</t>
  </si>
  <si>
    <t>oferta - 27</t>
  </si>
  <si>
    <t>oferta - 31</t>
  </si>
  <si>
    <t>oferta - 32</t>
  </si>
  <si>
    <t>oferta - 33</t>
  </si>
  <si>
    <t>oferta - 34</t>
  </si>
  <si>
    <t>oferta - 35</t>
  </si>
  <si>
    <t>oferta - 36</t>
  </si>
  <si>
    <t>oferta - 38</t>
  </si>
  <si>
    <t>oferta - 44</t>
  </si>
  <si>
    <t>Faktyczna suma śr punktów</t>
  </si>
  <si>
    <t>PTTK, Elbląg</t>
  </si>
  <si>
    <t>LOT Ziemia Mrągowska, Mrągowo</t>
  </si>
  <si>
    <t>Aeroklub Krainy Jezior, Giżycko</t>
  </si>
  <si>
    <t>Stowarzyszenie Fabryka Cudów, Gołdap</t>
  </si>
  <si>
    <t>Organizacja cyklicznych imprez turystyczno-krajoznawczych PTTK</t>
  </si>
  <si>
    <t>Międzynarodowy Rajd po lotniskach Warmii i Mazur</t>
  </si>
  <si>
    <t>oferta - 2</t>
  </si>
  <si>
    <t>oferta - 24</t>
  </si>
  <si>
    <t>oferta - 28</t>
  </si>
  <si>
    <t>oferta - 39</t>
  </si>
  <si>
    <t>oferta - 41</t>
  </si>
  <si>
    <t>ofert</t>
  </si>
  <si>
    <t>ocenione</t>
  </si>
  <si>
    <t>zostaje</t>
  </si>
  <si>
    <t>ilość ocenionych</t>
  </si>
  <si>
    <t>Stowarzyszenie Gmin Polskie Zamki Gotyckie, Olsztyn</t>
  </si>
  <si>
    <t>Szlakiem zamków Gotyckich-wydawnictwo folderu produktów turystycznych</t>
  </si>
  <si>
    <t>Stowarzyszenie Promocji i Rozwoju Regionów PARK, Warszawa</t>
  </si>
  <si>
    <t>Walkiria 2012</t>
  </si>
  <si>
    <t>Pasłecki Uniwersytett III Wieku, Pasłęk</t>
  </si>
  <si>
    <t>Przeczytaj i podróżuj z nami</t>
  </si>
  <si>
    <t>Fundacja Dziedzictwo Nasze, Wegorzewo</t>
  </si>
  <si>
    <t>Dokumentacja zbiorów pozyskanych  dla Muzeum Tradycji Kolejowej w Węgorzewie</t>
  </si>
  <si>
    <t>Stowarzyszenie Na Rzecz Wspierania Rozwoju Osób Niepełnosprawnych AMICUS, Ostróda</t>
  </si>
  <si>
    <t>W dźungli naturalnej i wielkomiejskiej czyli impreza turystyczna dla osób niepełnosprawnych intelektualnie-edycja 2</t>
  </si>
  <si>
    <t>OSP, Stare Juchy</t>
  </si>
  <si>
    <t>Mapa Turystyczna Starych Juch</t>
  </si>
  <si>
    <t>Nidzicka Fundacja NIDA, Nidzica</t>
  </si>
  <si>
    <t>Rajski ogród-produktem turystycznym regionu warmińsko-mazurskiego</t>
  </si>
  <si>
    <t>Stowarzyszenie Przyjaciół Setala, Sętal</t>
  </si>
  <si>
    <t>Rajd z Janem Pawłem II</t>
  </si>
  <si>
    <t>Stowarzyszenie Miłosników Rusi nad Łyną, Ruś</t>
  </si>
  <si>
    <t>Gościniec Niborski</t>
  </si>
  <si>
    <t>XLI Ogólnopolski Zlot Grunwaldzki</t>
  </si>
  <si>
    <t>Stowarzyszenie Wspierania Inicjatyw Kulturalnych Jaćwing, Ełk</t>
  </si>
  <si>
    <t>Skarby Warmii i Mazur</t>
  </si>
  <si>
    <t>Stowarzyszenie Społeczno-Kulturalne MOZAIKA, Miłomłyn</t>
  </si>
  <si>
    <t>XV rajd Rowerowy Mazury 2012</t>
  </si>
  <si>
    <t>Warmińsko-Maqzurski Uniwersytet III Wieku, Olsztyn</t>
  </si>
  <si>
    <t>Seniorzy podziwiaja Mazury-Cud Natury</t>
  </si>
  <si>
    <t>Stowarzyszenie na Rzecz Pomocy Rodzinie SYNAPSA, Mrągowo</t>
  </si>
  <si>
    <t>Turystyka dla kazdego-marzenia się spełniają</t>
  </si>
  <si>
    <t>Fundacja Samorządu Studentów Uniwersytetu Warmińsko-Mazurskiego, Olsztyn</t>
  </si>
  <si>
    <t>II Ogólnopolski Studencki Festiwal Podróży Kormorany 2012</t>
  </si>
  <si>
    <t>Akademia III Wieku przy MOK, Olsztyn</t>
  </si>
  <si>
    <t>Rajd Seniora po zakatkach Warmii i Mazur</t>
  </si>
  <si>
    <t>PIT Oddział Warmińsko-Mazurski, Olsztyn</t>
  </si>
  <si>
    <t>Wydawanie Magazynu Informacyjnego Warmii i Mazur Przeglad Turystyczny</t>
  </si>
  <si>
    <t>Prolog-lotnicza majówka z wojskiem</t>
  </si>
  <si>
    <t>Towarzystwo Miłosników Wilna i Ziemi Wileńskiej, Toruń</t>
  </si>
  <si>
    <t>Miła Warmia kraina spotkań wileńskich pokoleń</t>
  </si>
  <si>
    <t>Oddział Warmińsko-Mazurski Polskiego Związku Głuchych, Olsztyn</t>
  </si>
  <si>
    <t>Aktywna turystyka niesłyszacych-spływ kajakowy Krutynia</t>
  </si>
  <si>
    <t>Konserwacja i rewitalizacji szlaku rowerowego Olsztyn-Staere Jabłonki</t>
  </si>
  <si>
    <t>Towarzystwo Miłosników Ziemi Kętrzyńskiej, Ketrzyn</t>
  </si>
  <si>
    <t>Inscenizacja Bitwy pod Wopławkami</t>
  </si>
  <si>
    <t>Osoby starsze i młodzież szkolna jako adresat i aktywny odbiorca nowatorskich metod  przekazu przewodnickiego</t>
  </si>
  <si>
    <t>Aktualizacja przebiegu i renowacja szlaków pieszych</t>
  </si>
  <si>
    <t>Fundacja Zdrowia i Sportu przy OSW im. J. Rusieckiego, Olsztyn</t>
  </si>
  <si>
    <t>Seniorzy pod żaglami</t>
  </si>
  <si>
    <t>VI Bitwa pod Heilsbergiem 1807</t>
  </si>
  <si>
    <t>Akademicki Związek Sportowy, Warszawa</t>
  </si>
  <si>
    <t>Organizacja imprez turystycznych ze szczególnym uwzglednieniem imprez z udziałem seniorów i osób niepełnosprawnych</t>
  </si>
  <si>
    <t>Stowarzyszenie Miłosników Kanału Elbląskiego Navicula, Łódź</t>
  </si>
  <si>
    <t>Więcej nas łączy</t>
  </si>
  <si>
    <t>Mazurska Szkoła Żeglarstwa, Gizycko</t>
  </si>
  <si>
    <t>XI Miedzynarodowe Długodystansowe Mistrzostawa Polski DZ</t>
  </si>
  <si>
    <t>LOT Kraina Nieodkrytych Tajemnic, Morąg</t>
  </si>
  <si>
    <t>Wydanie pamiatkowego albumu z najpiekniejszymi zabytkami zachodniej części Województwa Warmińsko-Mazurskiego</t>
  </si>
  <si>
    <t>Towarzystwo Miłosników Ziemi Lubawskiej, Mszanowo</t>
  </si>
  <si>
    <t>Spływy kajakowe jako forma aktywizacji społecznej 50+</t>
  </si>
  <si>
    <t>Utrzymanie i poszerzenie zbiorów specjalistycznych służących krajoznawstwu i doskonalneniu kadr turystycznych i okołoturystycznych</t>
  </si>
  <si>
    <t>Szkolenie społecznych kadr organizacji pozarządowych działających w zakresie turystyki</t>
  </si>
  <si>
    <t>Stowarzyszenie Rozwoju Wsi Bratian/Stowarzyszenie Aktywnosci Lokalnej ZIEMIA NOWOMIEJSKA</t>
  </si>
  <si>
    <t>Marsz na Grunwald-produktem turystycznym</t>
  </si>
  <si>
    <t>Stowarzyszenie Pomocy Społecznej i Ochrony Zdrowia im. św. Łukasza, Olecko</t>
  </si>
  <si>
    <t>Mazurskim szlakiem</t>
  </si>
  <si>
    <t>Odnowienie i modernizacja Transgranicznego szlaku rowerowego R-64</t>
  </si>
  <si>
    <t>Okręg Polskiego Związku Wedkarskiego, Toruń</t>
  </si>
  <si>
    <t>Budowanie małej infrastruktury turystycznej na terenie wyrobiska pożwirowego Nielbark</t>
  </si>
  <si>
    <t>LOT Ziemi Oleckiej, Olecko</t>
  </si>
  <si>
    <t>Bariery nie stanowią problemu-nowe trendy w turystyce</t>
  </si>
  <si>
    <t>Gołdapski Fundusz Lokalny, Gołdap</t>
  </si>
  <si>
    <t>Ekomuzea Mazur-etap 1</t>
  </si>
  <si>
    <t>Fundacja Rozwoju Regionu Gołdap</t>
  </si>
  <si>
    <t>Realizacja ściezki historycznej ROBINSON</t>
  </si>
  <si>
    <t>Towarzystwo Miłosników Ziemi Zalewskiej, Zalewo/Morąskie Bractwo Historyczne MAWRIN, Morąg</t>
  </si>
  <si>
    <t>Historyczny trakt zalewo-Morąg</t>
  </si>
  <si>
    <t>LOT, Powiatu Szczycieńskiego, Szczytno</t>
  </si>
  <si>
    <t>Przewodnik-aktywnie wsród mazurskiej przyrody po Ziemi Szczycieńskiej</t>
  </si>
  <si>
    <t>Stowarzyszenie Pomocy Dzieciom i Młodziezy, Ruciane Nida</t>
  </si>
  <si>
    <t>Odkryjemy nowe zatoki</t>
  </si>
  <si>
    <t>Odnawianie i modernizacja Szlaku pieszego Kopernikowskiego</t>
  </si>
  <si>
    <t>Szlakami Puszczy Rominckiej-odnawianie szlaku czerwonego</t>
  </si>
  <si>
    <t>Stowarzyszenie Agroturystyczne Mazurska Kraina, Giże</t>
  </si>
  <si>
    <t>Wołowina promocja EGO</t>
  </si>
  <si>
    <t>Stowarzyszenie 4 Strony Świata, Bartoszyce</t>
  </si>
  <si>
    <t>Podrózuj razem z nami-wyjazdy turystyczne z seniorami</t>
  </si>
  <si>
    <t>Stowarzyszenie Świadomie Aktywni, Srokowo</t>
  </si>
  <si>
    <t>Agroturystyka jako sposób na życie</t>
  </si>
  <si>
    <t>Stowarzyszenie Łączy nas Kanał Elbląski, LGD, Elblag</t>
  </si>
  <si>
    <t>Modernizacja i odnawianie szlaków rowerowych LGD Kanału Elbląskiego</t>
  </si>
  <si>
    <t>Fundacja Centrum Zdrowia i Sportu przy Olsztyńskiej Szkole Wyższej im. J. Rusieckiego, Olsztyn</t>
  </si>
  <si>
    <t>Niepełnosprawni pod żaglami</t>
  </si>
  <si>
    <t>Chrześcijańskie Stowarzyszenie Dobroczynne oddzoał w Węgorzewie</t>
  </si>
  <si>
    <t>Mazurska akademia agroturystyki</t>
  </si>
  <si>
    <t>Miłakowo jakiego nie znacie</t>
  </si>
  <si>
    <t>Stowarzyszenie Uniwersytet III Wieku, Iława</t>
  </si>
  <si>
    <t>Województwo Warmińsko-Mazurskie naszą piekną krainą</t>
  </si>
  <si>
    <t>PTTK, Oddział Wielkich Jezior Mazurskich, Giżycko</t>
  </si>
  <si>
    <t>Odnawianie i modernizacja odcinków turystycznego szlaku rowerowego Święta Lipka-Kętrzyn-Gierłoż-Owczarnia...</t>
  </si>
  <si>
    <t>Odnawianie i modernizacja odcinka turystycznego szlaku pieszego Jasieniec-Gołdap WM-235z</t>
  </si>
  <si>
    <t>Polskie Stowarzyszenie Weteranów Kajakarstwa, Olsztyn</t>
  </si>
  <si>
    <t>Spływ Turystyczno-krajoznawczy 2 smoczymi łodziami…</t>
  </si>
  <si>
    <t>Kontynuacja serii wydawniczej promujacej atrakcje turystyczne Ziemi Mrągowskiej</t>
  </si>
  <si>
    <t>Stworzenie strony internetowej poswieconej obiektom konferencyjnym Ziemi Mragowskiej</t>
  </si>
  <si>
    <t>Organizacja spływu kajakowego promujacego nowy regionalny produkt turystyczny "Szlak kajakowy rzeka Dajną</t>
  </si>
  <si>
    <t>ZHP Choragiew Warmińsko-Mazurska Hufiec Węgorzewo</t>
  </si>
  <si>
    <t>Harcersko-żeglarskie spotkania pokoleń</t>
  </si>
  <si>
    <t>Polski Zwiazek Żeglarzy Niepełnosprawnych, Giżycko</t>
  </si>
  <si>
    <t>Rejs żeglarski integracyjno-sportowy dla seniorów i osób niepełnosprawnychj</t>
  </si>
  <si>
    <t>Mazurskie Stowarzyszenie na Rzecz Osób Niepełnosprawnych, Kętrzyn</t>
  </si>
  <si>
    <t>Miejsce inicjatyw pozytywnych-Kacze Bagno</t>
  </si>
  <si>
    <t>oferta - 10</t>
  </si>
  <si>
    <t>oferta - 45</t>
  </si>
  <si>
    <t>oferta - 46</t>
  </si>
  <si>
    <t>oferta - 47</t>
  </si>
  <si>
    <t>oferta - 48</t>
  </si>
  <si>
    <t>oferta - 49</t>
  </si>
  <si>
    <t>oferta - 50</t>
  </si>
  <si>
    <t>oferta - 51</t>
  </si>
  <si>
    <t>oferta - 52</t>
  </si>
  <si>
    <t>oferta - 53</t>
  </si>
  <si>
    <t>oferta - 54</t>
  </si>
  <si>
    <t>oferta - 55</t>
  </si>
  <si>
    <t>oferta - 56</t>
  </si>
  <si>
    <t>oferta - 57</t>
  </si>
  <si>
    <t>oferta - 58</t>
  </si>
  <si>
    <t>oferta - 59</t>
  </si>
  <si>
    <t>oferta - 60</t>
  </si>
  <si>
    <t>oferta - 61</t>
  </si>
  <si>
    <t>oferta - 63</t>
  </si>
  <si>
    <t>oferta - 64</t>
  </si>
  <si>
    <t>oferta - 65</t>
  </si>
  <si>
    <t>1 - Maciej Prażmo</t>
  </si>
  <si>
    <t>2 - Elżbieta Zawadzka</t>
  </si>
  <si>
    <t>3- Marcin Galibarczyk</t>
  </si>
  <si>
    <t>4- Eugeniusz Koch</t>
  </si>
  <si>
    <t>5- Joanna Glezman</t>
  </si>
  <si>
    <t>6- Dorota Zalewska</t>
  </si>
  <si>
    <t>7- Anna Jaroszuk</t>
  </si>
  <si>
    <t>8- Agn Wojciechowska</t>
  </si>
  <si>
    <t>Stowarzyszenie Pomocna Dłoń, Kowale Oleckie</t>
  </si>
  <si>
    <t>Wycieczka osób niepełnosprawnych i seniorów na trasie Kowale Oleckie-Kazimierz Dolny-Puławy…</t>
  </si>
  <si>
    <t>oferta - 62</t>
  </si>
  <si>
    <t>ilosc ocen</t>
  </si>
  <si>
    <t>min ilość ocen</t>
  </si>
  <si>
    <t>postęp</t>
  </si>
  <si>
    <t>do zmian</t>
  </si>
  <si>
    <t>pole</t>
  </si>
  <si>
    <t>Oferty w ocenie</t>
  </si>
  <si>
    <t>%</t>
  </si>
  <si>
    <t>zostało do oceny</t>
  </si>
  <si>
    <t>WYKAZ  OFERT  DOFINANSOWANYCH (22.02.2012)</t>
  </si>
  <si>
    <t>Wycieczka osób niepełnosprawnych i seniorów na trasie Kowale Oleckie-Kazimierz Dolny-Puławy-Nałęczów-Kozłówka-Kowale Oleckie</t>
  </si>
  <si>
    <t>Załacznik nr 2 do Uchwały nr 10/123/12/IV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</si>
</sst>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20"/>
      <color indexed="11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18"/>
      <color indexed="17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5"/>
      <color indexed="10"/>
      <name val="Arial"/>
      <family val="2"/>
      <charset val="238"/>
    </font>
    <font>
      <b/>
      <sz val="33"/>
      <color indexed="10"/>
      <name val="Arial"/>
      <family val="2"/>
      <charset val="238"/>
    </font>
    <font>
      <b/>
      <sz val="24"/>
      <color indexed="57"/>
      <name val="Arial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>
      <alignment horizontal="center"/>
    </xf>
    <xf numFmtId="0" fontId="2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9" fillId="0" borderId="0" xfId="0" applyFont="1" applyAlignmen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2" xfId="0" applyFill="1" applyBorder="1" applyAlignment="1"/>
    <xf numFmtId="0" fontId="0" fillId="4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2" fontId="0" fillId="0" borderId="0" xfId="0" applyNumberFormat="1"/>
    <xf numFmtId="164" fontId="7" fillId="0" borderId="0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14" fillId="5" borderId="16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2" fillId="0" borderId="18" xfId="0" applyFont="1" applyBorder="1"/>
    <xf numFmtId="0" fontId="10" fillId="0" borderId="19" xfId="0" applyFont="1" applyBorder="1" applyAlignment="1">
      <alignment horizontal="right"/>
    </xf>
    <xf numFmtId="164" fontId="11" fillId="0" borderId="0" xfId="0" applyNumberFormat="1" applyFont="1" applyBorder="1" applyAlignment="1"/>
    <xf numFmtId="164" fontId="11" fillId="0" borderId="20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2" fontId="0" fillId="6" borderId="9" xfId="0" applyNumberForma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0" fillId="4" borderId="21" xfId="0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0" fillId="5" borderId="9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4" fillId="0" borderId="0" xfId="0" applyFont="1"/>
    <xf numFmtId="0" fontId="2" fillId="0" borderId="22" xfId="0" applyFont="1" applyFill="1" applyBorder="1"/>
    <xf numFmtId="0" fontId="8" fillId="0" borderId="0" xfId="0" applyFont="1"/>
    <xf numFmtId="1" fontId="17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wrapText="1" shrinkToFit="1"/>
    </xf>
    <xf numFmtId="0" fontId="0" fillId="0" borderId="12" xfId="0" applyBorder="1" applyAlignment="1">
      <alignment wrapText="1"/>
    </xf>
    <xf numFmtId="2" fontId="1" fillId="9" borderId="9" xfId="0" applyNumberFormat="1" applyFont="1" applyFill="1" applyBorder="1" applyAlignment="1">
      <alignment horizontal="center" vertical="center" wrapText="1"/>
    </xf>
    <xf numFmtId="2" fontId="1" fillId="7" borderId="9" xfId="0" applyNumberFormat="1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4" fontId="1" fillId="5" borderId="2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11" borderId="0" xfId="0" applyFont="1" applyFill="1"/>
    <xf numFmtId="0" fontId="0" fillId="11" borderId="0" xfId="0" applyFill="1"/>
    <xf numFmtId="0" fontId="3" fillId="0" borderId="0" xfId="0" applyFont="1"/>
    <xf numFmtId="0" fontId="22" fillId="0" borderId="0" xfId="0" applyFont="1" applyBorder="1" applyAlignment="1">
      <alignment vertical="center" wrapText="1"/>
    </xf>
    <xf numFmtId="0" fontId="3" fillId="7" borderId="26" xfId="0" applyFont="1" applyFill="1" applyBorder="1" applyAlignment="1">
      <alignment horizontal="center"/>
    </xf>
    <xf numFmtId="4" fontId="15" fillId="0" borderId="27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3" fillId="0" borderId="0" xfId="0" applyFont="1" applyAlignment="1"/>
    <xf numFmtId="9" fontId="0" fillId="0" borderId="0" xfId="0" applyNumberFormat="1"/>
    <xf numFmtId="0" fontId="14" fillId="12" borderId="10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" fillId="1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0" fontId="2" fillId="9" borderId="19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/>
    </xf>
    <xf numFmtId="0" fontId="2" fillId="14" borderId="32" xfId="0" applyFont="1" applyFill="1" applyBorder="1" applyAlignment="1">
      <alignment horizontal="center"/>
    </xf>
    <xf numFmtId="0" fontId="2" fillId="14" borderId="33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D11"/>
  <sheetViews>
    <sheetView tabSelected="1" zoomScale="9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:D4"/>
    </sheetView>
  </sheetViews>
  <sheetFormatPr defaultRowHeight="12.75"/>
  <cols>
    <col min="1" max="1" width="4.42578125" customWidth="1"/>
    <col min="2" max="2" width="30.85546875" customWidth="1"/>
    <col min="3" max="3" width="38.85546875" customWidth="1"/>
    <col min="4" max="4" width="9.85546875" customWidth="1"/>
  </cols>
  <sheetData>
    <row r="1" spans="1:4" ht="23.25" customHeight="1">
      <c r="A1" s="95"/>
      <c r="B1" s="95"/>
      <c r="C1" s="95"/>
      <c r="D1" s="95"/>
    </row>
    <row r="2" spans="1:4">
      <c r="B2" s="93" t="s">
        <v>242</v>
      </c>
      <c r="C2" s="94"/>
      <c r="D2" s="94"/>
    </row>
    <row r="3" spans="1:4">
      <c r="B3" s="94"/>
      <c r="C3" s="94"/>
      <c r="D3" s="94"/>
    </row>
    <row r="4" spans="1:4" ht="13.5" customHeight="1">
      <c r="B4" s="94"/>
      <c r="C4" s="94"/>
      <c r="D4" s="94"/>
    </row>
    <row r="5" spans="1:4" ht="10.5" customHeight="1"/>
    <row r="6" spans="1:4" ht="16.5" customHeight="1">
      <c r="A6" s="92" t="s">
        <v>0</v>
      </c>
      <c r="B6" s="92" t="s">
        <v>7</v>
      </c>
      <c r="C6" s="92" t="s">
        <v>8</v>
      </c>
      <c r="D6" s="92" t="s">
        <v>14</v>
      </c>
    </row>
    <row r="7" spans="1:4" ht="30.75" customHeight="1">
      <c r="A7" s="92"/>
      <c r="B7" s="92"/>
      <c r="C7" s="92"/>
      <c r="D7" s="92"/>
    </row>
    <row r="8" spans="1:4" ht="21.75" customHeight="1">
      <c r="A8" s="92"/>
      <c r="B8" s="92"/>
      <c r="C8" s="92"/>
      <c r="D8" s="92"/>
    </row>
    <row r="9" spans="1:4" ht="57">
      <c r="A9" s="89">
        <v>1</v>
      </c>
      <c r="B9" s="91" t="s">
        <v>229</v>
      </c>
      <c r="C9" s="91" t="s">
        <v>241</v>
      </c>
      <c r="D9" s="90" t="s">
        <v>231</v>
      </c>
    </row>
    <row r="10" spans="1:4" ht="13.5" customHeight="1"/>
    <row r="11" spans="1:4" ht="13.5" customHeight="1"/>
  </sheetData>
  <mergeCells count="6">
    <mergeCell ref="D6:D8"/>
    <mergeCell ref="B2:D4"/>
    <mergeCell ref="A1:D1"/>
    <mergeCell ref="C6:C8"/>
    <mergeCell ref="A6:A8"/>
    <mergeCell ref="B6:B8"/>
  </mergeCells>
  <phoneticPr fontId="4" type="noConversion"/>
  <printOptions horizontalCentered="1"/>
  <pageMargins left="0.37" right="0.23" top="0.38" bottom="0.42" header="0.34" footer="0.41"/>
  <pageSetup paperSize="9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BT87"/>
  <sheetViews>
    <sheetView zoomScale="82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Z23" sqref="Z23"/>
    </sheetView>
  </sheetViews>
  <sheetFormatPr defaultRowHeight="12.75"/>
  <cols>
    <col min="1" max="1" width="5.85546875" customWidth="1"/>
    <col min="2" max="2" width="29.5703125" customWidth="1"/>
    <col min="3" max="3" width="36.7109375" customWidth="1"/>
    <col min="4" max="4" width="9.42578125" customWidth="1"/>
    <col min="5" max="12" width="5.7109375" customWidth="1"/>
    <col min="13" max="13" width="6.28515625" customWidth="1"/>
    <col min="14" max="14" width="6.7109375" customWidth="1"/>
    <col min="15" max="15" width="5.7109375" customWidth="1"/>
    <col min="16" max="16" width="6.42578125" customWidth="1"/>
    <col min="17" max="35" width="5.7109375" customWidth="1"/>
    <col min="36" max="36" width="6.42578125" customWidth="1"/>
    <col min="37" max="41" width="10.28515625" customWidth="1"/>
    <col min="42" max="42" width="10.5703125" customWidth="1"/>
    <col min="43" max="43" width="12.85546875" customWidth="1"/>
    <col min="44" max="44" width="6.140625" hidden="1" customWidth="1"/>
    <col min="45" max="45" width="6.85546875" hidden="1" customWidth="1"/>
    <col min="46" max="46" width="8" customWidth="1"/>
    <col min="47" max="47" width="7.7109375" customWidth="1"/>
    <col min="48" max="48" width="6.85546875" customWidth="1"/>
    <col min="49" max="50" width="7.85546875" customWidth="1"/>
    <col min="51" max="51" width="8.28515625" customWidth="1"/>
    <col min="52" max="52" width="7.140625" customWidth="1"/>
    <col min="53" max="53" width="8.28515625" customWidth="1"/>
    <col min="68" max="68" width="13.140625" customWidth="1"/>
  </cols>
  <sheetData>
    <row r="1" spans="1:69" ht="23.25" customHeight="1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23"/>
      <c r="AT1" s="16"/>
      <c r="AU1" s="16"/>
    </row>
    <row r="2" spans="1:69" ht="13.5" thickBot="1"/>
    <row r="3" spans="1:69" ht="32.25" customHeight="1" thickBot="1">
      <c r="B3" s="46" t="s">
        <v>9</v>
      </c>
      <c r="C3" s="49">
        <v>100000</v>
      </c>
      <c r="D3" s="53"/>
      <c r="E3" s="65" t="s">
        <v>237</v>
      </c>
      <c r="F3" s="28"/>
      <c r="G3" s="28"/>
      <c r="I3" s="28"/>
      <c r="J3" s="64">
        <f>BP81</f>
        <v>65</v>
      </c>
      <c r="K3" s="66" t="s">
        <v>90</v>
      </c>
      <c r="L3" s="28"/>
      <c r="N3" s="68">
        <f>BP83</f>
        <v>0</v>
      </c>
      <c r="O3" s="141" t="s">
        <v>234</v>
      </c>
      <c r="P3" s="141"/>
      <c r="Q3" s="141"/>
      <c r="R3" s="141"/>
      <c r="S3" s="141"/>
      <c r="T3" s="140">
        <f>BQ87</f>
        <v>108.2051282051282</v>
      </c>
      <c r="U3" s="140"/>
      <c r="V3" s="83" t="s">
        <v>238</v>
      </c>
      <c r="W3" s="83"/>
      <c r="X3" s="83"/>
      <c r="Y3" s="83"/>
      <c r="Z3" s="83"/>
      <c r="AA3" s="79"/>
      <c r="AD3" s="6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6"/>
      <c r="AS3" s="40"/>
    </row>
    <row r="4" spans="1:69" ht="22.5" customHeight="1" thickBot="1">
      <c r="B4" s="45" t="s">
        <v>6</v>
      </c>
      <c r="C4" s="48" t="e">
        <f ca="1">'Arkusz ogólny - sortowanie'!#REF!</f>
        <v>#REF!</v>
      </c>
      <c r="D4" s="54"/>
      <c r="E4" s="47"/>
      <c r="F4" s="47"/>
      <c r="G4" s="47"/>
      <c r="H4" s="47"/>
      <c r="K4" s="61"/>
      <c r="M4" s="67"/>
      <c r="N4" s="7"/>
      <c r="O4" s="7"/>
      <c r="P4" s="7"/>
      <c r="Q4" s="142" t="s">
        <v>239</v>
      </c>
      <c r="R4" s="142"/>
      <c r="S4" s="142"/>
      <c r="T4" s="142"/>
      <c r="U4" s="142"/>
      <c r="V4" s="7">
        <f>BQ83</f>
        <v>-16</v>
      </c>
      <c r="W4" s="6"/>
      <c r="Z4" s="61"/>
      <c r="AV4" s="1"/>
      <c r="AW4" s="1"/>
    </row>
    <row r="5" spans="1:69" ht="10.5" customHeight="1" thickBot="1">
      <c r="M5" s="4"/>
      <c r="N5" s="4"/>
      <c r="O5" s="4"/>
      <c r="P5" s="4"/>
      <c r="Q5" s="4"/>
      <c r="R5" s="4"/>
      <c r="S5" s="4"/>
      <c r="T5" s="4"/>
      <c r="U5" s="4"/>
      <c r="V5" s="4"/>
      <c r="W5" s="6"/>
      <c r="AV5" s="1"/>
      <c r="AW5" s="1"/>
    </row>
    <row r="6" spans="1:69" ht="15.75" customHeight="1">
      <c r="A6" s="114" t="s">
        <v>0</v>
      </c>
      <c r="B6" s="114" t="s">
        <v>7</v>
      </c>
      <c r="C6" s="117" t="s">
        <v>8</v>
      </c>
      <c r="D6" s="129" t="s">
        <v>13</v>
      </c>
      <c r="E6" s="138" t="s">
        <v>2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  <c r="AK6" s="96" t="s">
        <v>19</v>
      </c>
      <c r="AL6" s="96" t="s">
        <v>20</v>
      </c>
      <c r="AM6" s="144" t="s">
        <v>21</v>
      </c>
      <c r="AN6" s="150" t="s">
        <v>22</v>
      </c>
      <c r="AO6" s="151"/>
      <c r="AP6" s="105" t="s">
        <v>76</v>
      </c>
      <c r="AQ6" s="108" t="s">
        <v>11</v>
      </c>
      <c r="AR6" s="99" t="s">
        <v>18</v>
      </c>
      <c r="AS6" s="100"/>
      <c r="AT6" s="12"/>
      <c r="AU6" s="12"/>
    </row>
    <row r="7" spans="1:69" ht="13.5" customHeight="1" thickBot="1">
      <c r="A7" s="115"/>
      <c r="B7" s="115"/>
      <c r="C7" s="118"/>
      <c r="D7" s="130"/>
      <c r="E7" s="136" t="s">
        <v>3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7"/>
      <c r="AK7" s="97"/>
      <c r="AL7" s="97"/>
      <c r="AM7" s="145"/>
      <c r="AN7" s="152"/>
      <c r="AO7" s="153"/>
      <c r="AP7" s="106"/>
      <c r="AQ7" s="109"/>
      <c r="AR7" s="101"/>
      <c r="AS7" s="102"/>
      <c r="AT7" s="41"/>
      <c r="AU7" s="18"/>
    </row>
    <row r="8" spans="1:69" ht="12.75" customHeight="1" thickBot="1">
      <c r="A8" s="115"/>
      <c r="B8" s="115"/>
      <c r="C8" s="118"/>
      <c r="D8" s="130"/>
      <c r="E8" s="131" t="s">
        <v>221</v>
      </c>
      <c r="F8" s="131"/>
      <c r="G8" s="131"/>
      <c r="H8" s="132"/>
      <c r="I8" s="133" t="s">
        <v>222</v>
      </c>
      <c r="J8" s="134"/>
      <c r="K8" s="134"/>
      <c r="L8" s="135"/>
      <c r="M8" s="127" t="s">
        <v>223</v>
      </c>
      <c r="N8" s="127"/>
      <c r="O8" s="127"/>
      <c r="P8" s="128"/>
      <c r="Q8" s="147" t="s">
        <v>224</v>
      </c>
      <c r="R8" s="148"/>
      <c r="S8" s="148"/>
      <c r="T8" s="149"/>
      <c r="U8" s="111" t="s">
        <v>225</v>
      </c>
      <c r="V8" s="112"/>
      <c r="W8" s="112"/>
      <c r="X8" s="113"/>
      <c r="Y8" s="120" t="s">
        <v>226</v>
      </c>
      <c r="Z8" s="121"/>
      <c r="AA8" s="121"/>
      <c r="AB8" s="122"/>
      <c r="AC8" s="123" t="s">
        <v>227</v>
      </c>
      <c r="AD8" s="124"/>
      <c r="AE8" s="124"/>
      <c r="AF8" s="125"/>
      <c r="AG8" s="126" t="s">
        <v>228</v>
      </c>
      <c r="AH8" s="127"/>
      <c r="AI8" s="127"/>
      <c r="AJ8" s="127"/>
      <c r="AK8" s="97"/>
      <c r="AL8" s="97"/>
      <c r="AM8" s="145"/>
      <c r="AN8" s="152" t="s">
        <v>55</v>
      </c>
      <c r="AO8" s="153" t="s">
        <v>17</v>
      </c>
      <c r="AP8" s="106"/>
      <c r="AQ8" s="109"/>
      <c r="AR8" s="101" t="s">
        <v>51</v>
      </c>
      <c r="AS8" s="102" t="s">
        <v>55</v>
      </c>
      <c r="AT8" s="143" t="s">
        <v>29</v>
      </c>
      <c r="AU8" s="143"/>
      <c r="AV8" s="143"/>
      <c r="AW8" s="143"/>
      <c r="AX8" s="143"/>
      <c r="AY8" s="143"/>
      <c r="AZ8" s="18"/>
      <c r="BA8" s="18"/>
      <c r="BQ8" t="s">
        <v>232</v>
      </c>
    </row>
    <row r="9" spans="1:69" ht="13.5" customHeight="1" thickBot="1">
      <c r="A9" s="115"/>
      <c r="B9" s="116"/>
      <c r="C9" s="119"/>
      <c r="D9" s="130"/>
      <c r="E9" s="29">
        <v>1</v>
      </c>
      <c r="F9" s="29">
        <v>2</v>
      </c>
      <c r="G9" s="29">
        <v>3</v>
      </c>
      <c r="H9" s="30" t="s">
        <v>12</v>
      </c>
      <c r="I9" s="29">
        <v>1</v>
      </c>
      <c r="J9" s="29">
        <v>2</v>
      </c>
      <c r="K9" s="29">
        <v>3</v>
      </c>
      <c r="L9" s="30" t="s">
        <v>12</v>
      </c>
      <c r="M9" s="29">
        <v>1</v>
      </c>
      <c r="N9" s="9">
        <v>2</v>
      </c>
      <c r="O9" s="9">
        <v>3</v>
      </c>
      <c r="P9" s="10" t="s">
        <v>12</v>
      </c>
      <c r="Q9" s="8">
        <v>1</v>
      </c>
      <c r="R9" s="9">
        <v>2</v>
      </c>
      <c r="S9" s="9">
        <v>3</v>
      </c>
      <c r="T9" s="11" t="s">
        <v>12</v>
      </c>
      <c r="U9" s="8">
        <v>1</v>
      </c>
      <c r="V9" s="9">
        <v>2</v>
      </c>
      <c r="W9" s="9">
        <v>3</v>
      </c>
      <c r="X9" s="11" t="s">
        <v>12</v>
      </c>
      <c r="Y9" s="8">
        <v>1</v>
      </c>
      <c r="Z9" s="9">
        <v>2</v>
      </c>
      <c r="AA9" s="9">
        <v>3</v>
      </c>
      <c r="AB9" s="11" t="s">
        <v>12</v>
      </c>
      <c r="AC9" s="8">
        <v>1</v>
      </c>
      <c r="AD9" s="9">
        <v>2</v>
      </c>
      <c r="AE9" s="9">
        <v>3</v>
      </c>
      <c r="AF9" s="11" t="s">
        <v>12</v>
      </c>
      <c r="AG9" s="8">
        <v>1</v>
      </c>
      <c r="AH9" s="9">
        <v>2</v>
      </c>
      <c r="AI9" s="9">
        <v>3</v>
      </c>
      <c r="AJ9" s="19" t="s">
        <v>12</v>
      </c>
      <c r="AK9" s="98"/>
      <c r="AL9" s="98"/>
      <c r="AM9" s="146"/>
      <c r="AN9" s="155"/>
      <c r="AO9" s="154"/>
      <c r="AP9" s="107"/>
      <c r="AQ9" s="110"/>
      <c r="AR9" s="103"/>
      <c r="AS9" s="104"/>
      <c r="AT9" s="42">
        <v>3</v>
      </c>
      <c r="AU9" s="34">
        <v>4</v>
      </c>
      <c r="AV9" s="34">
        <v>5</v>
      </c>
      <c r="AW9" s="34">
        <v>6</v>
      </c>
      <c r="AX9" s="34">
        <v>7</v>
      </c>
      <c r="AY9" s="34">
        <v>8</v>
      </c>
      <c r="AZ9" s="34">
        <v>1</v>
      </c>
      <c r="BA9" s="34">
        <v>2</v>
      </c>
      <c r="BB9" s="35" t="s">
        <v>26</v>
      </c>
      <c r="BC9" s="35" t="s">
        <v>27</v>
      </c>
      <c r="BD9" s="35" t="s">
        <v>28</v>
      </c>
      <c r="BE9" s="36">
        <v>1</v>
      </c>
      <c r="BF9" s="36">
        <v>2</v>
      </c>
      <c r="BG9" s="36">
        <v>3</v>
      </c>
      <c r="BH9" s="36">
        <v>4</v>
      </c>
      <c r="BI9" s="36">
        <v>5</v>
      </c>
      <c r="BJ9" s="36">
        <v>6</v>
      </c>
      <c r="BK9" s="36">
        <v>7</v>
      </c>
      <c r="BL9" s="37">
        <v>8</v>
      </c>
      <c r="BM9" s="38" t="s">
        <v>52</v>
      </c>
      <c r="BN9" s="38" t="s">
        <v>53</v>
      </c>
      <c r="BO9" s="38" t="s">
        <v>54</v>
      </c>
      <c r="BP9" s="62" t="s">
        <v>91</v>
      </c>
    </row>
    <row r="10" spans="1:69" ht="39" thickBot="1">
      <c r="A10" s="2">
        <v>1</v>
      </c>
      <c r="B10" s="69" t="s">
        <v>92</v>
      </c>
      <c r="C10" s="69" t="s">
        <v>93</v>
      </c>
      <c r="D10" s="56" t="s">
        <v>58</v>
      </c>
      <c r="E10" s="55"/>
      <c r="F10" s="31"/>
      <c r="G10" s="31"/>
      <c r="H10" s="32">
        <f>E10+F10+G10</f>
        <v>0</v>
      </c>
      <c r="I10" s="31">
        <v>6</v>
      </c>
      <c r="J10" s="31">
        <v>14</v>
      </c>
      <c r="K10" s="31">
        <v>7</v>
      </c>
      <c r="L10" s="32">
        <f>I10+J10+K10</f>
        <v>27</v>
      </c>
      <c r="M10" s="27">
        <v>6</v>
      </c>
      <c r="N10" s="24">
        <v>11</v>
      </c>
      <c r="O10" s="24">
        <v>6</v>
      </c>
      <c r="P10" s="25">
        <f>M10+N10+O10</f>
        <v>23</v>
      </c>
      <c r="Q10" s="26"/>
      <c r="R10" s="26"/>
      <c r="S10" s="26"/>
      <c r="T10" s="25">
        <f>Q10+R10+S10</f>
        <v>0</v>
      </c>
      <c r="U10" s="26"/>
      <c r="V10" s="26"/>
      <c r="W10" s="26"/>
      <c r="X10" s="25">
        <f>U10+V10+W10</f>
        <v>0</v>
      </c>
      <c r="Y10" s="26"/>
      <c r="Z10" s="26"/>
      <c r="AA10" s="26"/>
      <c r="AB10" s="25">
        <f>Y10+Z10+AA10</f>
        <v>0</v>
      </c>
      <c r="AC10" s="26">
        <v>6</v>
      </c>
      <c r="AD10" s="26">
        <v>14</v>
      </c>
      <c r="AE10" s="26">
        <v>7</v>
      </c>
      <c r="AF10" s="25">
        <f>AC10+AD10+AE10</f>
        <v>27</v>
      </c>
      <c r="AG10" s="26"/>
      <c r="AH10" s="26"/>
      <c r="AI10" s="26"/>
      <c r="AJ10" s="25">
        <f>AG10+AH10+AI10</f>
        <v>0</v>
      </c>
      <c r="AK10" s="75">
        <f>IF((AVERAGE(E10,I10,M10,Q10,U10,Y10,AC10,AG10))&gt;6,"za dużo punktów",IF((AVERAGE(E10,I10,M10,Q10,U10,Y10,AC10,AG10))&gt;0.12,AVERAGE(E10,I10,M10,Q10,U10,Y10,AC10,AG10),IF((AVERAGE(E10,I10,M10,Q10,U10,Y10,AC10,AG10))&lt;0.13,"za mało punktów",AVERAGE(E10,I10,M10,Q10,U10,Y10,AC10,AG10))))</f>
        <v>6</v>
      </c>
      <c r="AL10" s="75">
        <f>IF((AVERAGE(F10,J10,N10,R10,V10,Z10,AD10,AH10))&gt;15,"za dużo punktów",IF((AVERAGE(F10,J10,N10,R10,V10,Z10,AD10,AH10))&gt;0.12,AVERAGE(F10,J10,N10,R10,V10,Z10,AD10,AH10),IF((AVERAGE(F10,J10,N10,R10,V10,Z10,AD10,AH10))&lt;0.13,"za mało punktów",AVERAGE(F10,J10,N10,R10,V10,Z10,AD10,AH10))))</f>
        <v>13</v>
      </c>
      <c r="AM10" s="75">
        <f>IF((AVERAGE(G10,K10,O10,S10,W10,AA10,AE10,AI10))&gt;7,"za dużo punktów",IF((AVERAGE(G10,K10,O10,S10,W10,AA10,AE10,AI10))&gt;0.12,AVERAGE(G10,K10,O10,S10,W10,AA10,AE10,AI10),IF((AVERAGE(G10,K10,O10,S10,W10,AA10,AE10,AI10))&lt;0.13,"za mało punktów",AVERAGE(G10,K10,O10,S10,W10,AA10,AE10,AI10))))</f>
        <v>6.666666666666667</v>
      </c>
      <c r="AN10" s="76">
        <f>SUM(AK10:AM10)</f>
        <v>25.666666666666668</v>
      </c>
      <c r="AO10" s="76">
        <f>IF(AN10&gt;28,"za wysoki",IF(AN10&gt;0.12,AN10,IF(AN10&lt;0.13,"za niski",AN10)))</f>
        <v>25.666666666666668</v>
      </c>
      <c r="AP10" s="76">
        <f>SUM(BM10:BO10)</f>
        <v>25.666666666666668</v>
      </c>
      <c r="AQ10" s="77">
        <f>IF(SUM(AT10:BA10)&lt;3,"za mało",SUM(AT10:BA10))</f>
        <v>3</v>
      </c>
      <c r="AR10" s="78" t="str">
        <f>IF(BD10&gt;10,"za duża rozbieżność","OK.")</f>
        <v>OK.</v>
      </c>
      <c r="AS10" s="43">
        <f>BD10</f>
        <v>4</v>
      </c>
      <c r="AT10" s="22">
        <f>IF(P10&gt;0,1,)</f>
        <v>1</v>
      </c>
      <c r="AU10" s="22">
        <f>IF(T10&gt;0,1,)</f>
        <v>0</v>
      </c>
      <c r="AV10" s="22">
        <f>IF(X10&gt;0,1,)</f>
        <v>0</v>
      </c>
      <c r="AW10" s="22">
        <f>IF(AB10&gt;0,1,)</f>
        <v>0</v>
      </c>
      <c r="AX10" s="22">
        <f>IF(AF10&gt;0,1,)</f>
        <v>1</v>
      </c>
      <c r="AY10" s="22">
        <f>IF(AJ10&gt;0,1,)</f>
        <v>0</v>
      </c>
      <c r="AZ10" s="22">
        <f>IF(H10&gt;0,1,)</f>
        <v>0</v>
      </c>
      <c r="BA10" s="22">
        <f>IF(L10&gt;0,1,)</f>
        <v>1</v>
      </c>
      <c r="BB10" s="33">
        <f>MIN(BE10:BL10)</f>
        <v>23</v>
      </c>
      <c r="BC10" s="33">
        <f>MAX(H10,L10,P10,T10,X10,AB10,AF10,AJ10)</f>
        <v>27</v>
      </c>
      <c r="BD10" s="33">
        <f>BC10-BB10</f>
        <v>4</v>
      </c>
      <c r="BE10" s="33" t="str">
        <f>IF(H10&gt;0,H10,"ass")</f>
        <v>ass</v>
      </c>
      <c r="BF10" s="33">
        <f>IF(L10&gt;0,L10,"ass")</f>
        <v>27</v>
      </c>
      <c r="BG10" s="33">
        <f>IF(P10&gt;0,P10,"ass")</f>
        <v>23</v>
      </c>
      <c r="BH10" s="33" t="str">
        <f>IF(T10&gt;0,T10,"ass")</f>
        <v>ass</v>
      </c>
      <c r="BI10" s="33" t="str">
        <f>IF(X10&gt;0,X10,"ass")</f>
        <v>ass</v>
      </c>
      <c r="BJ10" s="33" t="str">
        <f>IF(AB10&gt;0,AB10,"ass")</f>
        <v>ass</v>
      </c>
      <c r="BK10" s="33">
        <f>IF(AF10&gt;0,AF10,"ass")</f>
        <v>27</v>
      </c>
      <c r="BL10" s="33" t="str">
        <f>IF(AJ10&gt;0,AJ10,"ass")</f>
        <v>ass</v>
      </c>
      <c r="BM10" s="39">
        <f>AVERAGE(E10,I10,M10,Q10,U10,Y10,AC10,AG10)</f>
        <v>6</v>
      </c>
      <c r="BN10" s="39">
        <f>AVERAGE(F10,J10,N10,R10,V10,Z10,AD10,AH10)</f>
        <v>13</v>
      </c>
      <c r="BO10" s="39">
        <f>AVERAGE(G10,K10,O10,S10,W10,AA10,AE10,AI10)</f>
        <v>6.666666666666667</v>
      </c>
      <c r="BP10">
        <f>IF(SUM(AT10:BA10)&lt;1,0,1)</f>
        <v>1</v>
      </c>
      <c r="BQ10">
        <f>SUM(AT10:BA10)</f>
        <v>3</v>
      </c>
    </row>
    <row r="11" spans="1:69" ht="39" thickBot="1">
      <c r="A11" s="2">
        <v>2</v>
      </c>
      <c r="B11" s="70" t="s">
        <v>94</v>
      </c>
      <c r="C11" s="71" t="s">
        <v>95</v>
      </c>
      <c r="D11" s="56" t="s">
        <v>83</v>
      </c>
      <c r="E11" s="55"/>
      <c r="F11" s="31"/>
      <c r="G11" s="31"/>
      <c r="H11" s="32">
        <f t="shared" ref="H11:H74" si="0">E11+F11+G11</f>
        <v>0</v>
      </c>
      <c r="I11" s="31">
        <v>3</v>
      </c>
      <c r="J11" s="31">
        <v>11</v>
      </c>
      <c r="K11" s="31">
        <v>4</v>
      </c>
      <c r="L11" s="32">
        <f t="shared" ref="L11:L74" si="1">I11+J11+K11</f>
        <v>18</v>
      </c>
      <c r="M11" s="27">
        <v>4</v>
      </c>
      <c r="N11" s="24">
        <v>15</v>
      </c>
      <c r="O11" s="24">
        <v>6</v>
      </c>
      <c r="P11" s="25">
        <f t="shared" ref="P11:P74" si="2">M11+N11+O11</f>
        <v>25</v>
      </c>
      <c r="Q11" s="26"/>
      <c r="R11" s="26"/>
      <c r="S11" s="26"/>
      <c r="T11" s="25">
        <f t="shared" ref="T11:T74" si="3">Q11+R11+S11</f>
        <v>0</v>
      </c>
      <c r="U11" s="26"/>
      <c r="V11" s="26"/>
      <c r="W11" s="26"/>
      <c r="X11" s="25">
        <f t="shared" ref="X11:X74" si="4">U11+V11+W11</f>
        <v>0</v>
      </c>
      <c r="Y11" s="26"/>
      <c r="Z11" s="26"/>
      <c r="AA11" s="26"/>
      <c r="AB11" s="25">
        <f t="shared" ref="AB11:AB74" si="5">Y11+Z11+AA11</f>
        <v>0</v>
      </c>
      <c r="AC11" s="26">
        <v>5</v>
      </c>
      <c r="AD11" s="26">
        <v>8</v>
      </c>
      <c r="AE11" s="26">
        <v>3</v>
      </c>
      <c r="AF11" s="25">
        <f t="shared" ref="AF11:AF74" si="6">AC11+AD11+AE11</f>
        <v>16</v>
      </c>
      <c r="AG11" s="26"/>
      <c r="AH11" s="26"/>
      <c r="AI11" s="26"/>
      <c r="AJ11" s="25">
        <f t="shared" ref="AJ11:AJ74" si="7">AG11+AH11+AI11</f>
        <v>0</v>
      </c>
      <c r="AK11" s="75">
        <f t="shared" ref="AK11:AK74" si="8">IF((AVERAGE(E11,I11,M11,Q11,U11,Y11,AC11,AG11))&gt;6,"za dużo punktów",IF((AVERAGE(E11,I11,M11,Q11,U11,Y11,AC11,AG11))&gt;0.12,AVERAGE(E11,I11,M11,Q11,U11,Y11,AC11,AG11),IF((AVERAGE(E11,I11,M11,Q11,U11,Y11,AC11,AG11))&lt;0.13,"za mało punktów",AVERAGE(E11,I11,M11,Q11,U11,Y11,AC11,AG11))))</f>
        <v>4</v>
      </c>
      <c r="AL11" s="75">
        <f t="shared" ref="AL11:AL74" si="9">IF((AVERAGE(F11,J11,N11,R11,V11,Z11,AD11,AH11))&gt;15,"za dużo punktów",IF((AVERAGE(F11,J11,N11,R11,V11,Z11,AD11,AH11))&gt;0.12,AVERAGE(F11,J11,N11,R11,V11,Z11,AD11,AH11),IF((AVERAGE(F11,J11,N11,R11,V11,Z11,AD11,AH11))&lt;0.13,"za mało punktów",AVERAGE(F11,J11,N11,R11,V11,Z11,AD11,AH11))))</f>
        <v>11.333333333333334</v>
      </c>
      <c r="AM11" s="75">
        <f t="shared" ref="AM11:AM74" si="10">IF((AVERAGE(G11,K11,O11,S11,W11,AA11,AE11,AI11))&gt;7,"za dużo punktów",IF((AVERAGE(G11,K11,O11,S11,W11,AA11,AE11,AI11))&gt;0.12,AVERAGE(G11,K11,O11,S11,W11,AA11,AE11,AI11),IF((AVERAGE(G11,K11,O11,S11,W11,AA11,AE11,AI11))&lt;0.13,"za mało punktów",AVERAGE(G11,K11,O11,S11,W11,AA11,AE11,AI11))))</f>
        <v>4.333333333333333</v>
      </c>
      <c r="AN11" s="76">
        <f t="shared" ref="AN11:AN74" si="11">SUM(AK11:AM11)</f>
        <v>19.666666666666668</v>
      </c>
      <c r="AO11" s="76">
        <f t="shared" ref="AO11:AO74" si="12">IF(AN11&gt;28,"za wysoki",IF(AN11&gt;0.12,AN11,IF(AN11&lt;0.13,"za niski",AN11)))</f>
        <v>19.666666666666668</v>
      </c>
      <c r="AP11" s="76">
        <f t="shared" ref="AP11:AP74" si="13">SUM(BM11:BO11)</f>
        <v>19.666666666666668</v>
      </c>
      <c r="AQ11" s="77">
        <f t="shared" ref="AQ11:AQ74" si="14">IF(SUM(AT11:BA11)&lt;3,"za mało",SUM(AT11:BA11))</f>
        <v>3</v>
      </c>
      <c r="AR11" s="78" t="str">
        <f t="shared" ref="AR11:AR74" si="15">IF(BD11&gt;10,"za duża rozbieżność","OK.")</f>
        <v>OK.</v>
      </c>
      <c r="AS11" s="43">
        <f t="shared" ref="AS11:AS74" si="16">BD11</f>
        <v>9</v>
      </c>
      <c r="AT11" s="22">
        <f t="shared" ref="AT11:AT74" si="17">IF(P11&gt;0,1,)</f>
        <v>1</v>
      </c>
      <c r="AU11" s="22">
        <f t="shared" ref="AU11:AU74" si="18">IF(T11&gt;0,1,)</f>
        <v>0</v>
      </c>
      <c r="AV11" s="22">
        <f t="shared" ref="AV11:AV74" si="19">IF(X11&gt;0,1,)</f>
        <v>0</v>
      </c>
      <c r="AW11" s="22">
        <f t="shared" ref="AW11:AW74" si="20">IF(AB11&gt;0,1,)</f>
        <v>0</v>
      </c>
      <c r="AX11" s="22">
        <f t="shared" ref="AX11:AX74" si="21">IF(AF11&gt;0,1,)</f>
        <v>1</v>
      </c>
      <c r="AY11" s="22">
        <f t="shared" ref="AY11:AY74" si="22">IF(AJ11&gt;0,1,)</f>
        <v>0</v>
      </c>
      <c r="AZ11" s="22">
        <f t="shared" ref="AZ11:AZ74" si="23">IF(H11&gt;0,1,)</f>
        <v>0</v>
      </c>
      <c r="BA11" s="22">
        <f t="shared" ref="BA11:BA74" si="24">IF(L11&gt;0,1,)</f>
        <v>1</v>
      </c>
      <c r="BB11" s="33">
        <f t="shared" ref="BB11:BB74" si="25">MIN(BE11:BL11)</f>
        <v>16</v>
      </c>
      <c r="BC11" s="33">
        <f t="shared" ref="BC11:BC74" si="26">MAX(H11,L11,P11,T11,X11,AB11,AF11,AJ11)</f>
        <v>25</v>
      </c>
      <c r="BD11" s="33">
        <f t="shared" ref="BD11:BD74" si="27">BC11-BB11</f>
        <v>9</v>
      </c>
      <c r="BE11" s="33" t="str">
        <f t="shared" ref="BE11:BE74" si="28">IF(H11&gt;0,H11,"ass")</f>
        <v>ass</v>
      </c>
      <c r="BF11" s="33">
        <f t="shared" ref="BF11:BF74" si="29">IF(L11&gt;0,L11,"ass")</f>
        <v>18</v>
      </c>
      <c r="BG11" s="33">
        <f t="shared" ref="BG11:BG74" si="30">IF(P11&gt;0,P11,"ass")</f>
        <v>25</v>
      </c>
      <c r="BH11" s="33" t="str">
        <f t="shared" ref="BH11:BH74" si="31">IF(T11&gt;0,T11,"ass")</f>
        <v>ass</v>
      </c>
      <c r="BI11" s="33" t="str">
        <f t="shared" ref="BI11:BI74" si="32">IF(X11&gt;0,X11,"ass")</f>
        <v>ass</v>
      </c>
      <c r="BJ11" s="33" t="str">
        <f t="shared" ref="BJ11:BJ74" si="33">IF(AB11&gt;0,AB11,"ass")</f>
        <v>ass</v>
      </c>
      <c r="BK11" s="33">
        <f t="shared" ref="BK11:BK74" si="34">IF(AF11&gt;0,AF11,"ass")</f>
        <v>16</v>
      </c>
      <c r="BL11" s="33" t="str">
        <f t="shared" ref="BL11:BL74" si="35">IF(AJ11&gt;0,AJ11,"ass")</f>
        <v>ass</v>
      </c>
      <c r="BM11" s="39">
        <f t="shared" ref="BM11:BM74" si="36">AVERAGE(E11,I11,M11,Q11,U11,Y11,AC11,AG11)</f>
        <v>4</v>
      </c>
      <c r="BN11" s="39">
        <f t="shared" ref="BN11:BN74" si="37">AVERAGE(F11,J11,N11,R11,V11,Z11,AD11,AH11)</f>
        <v>11.333333333333334</v>
      </c>
      <c r="BO11" s="39">
        <f t="shared" ref="BO11:BO74" si="38">AVERAGE(G11,K11,O11,S11,W11,AA11,AE11,AI11)</f>
        <v>4.333333333333333</v>
      </c>
      <c r="BP11">
        <f t="shared" ref="BP11:BP74" si="39">IF(SUM(AT11:BA11)&lt;1,0,1)</f>
        <v>1</v>
      </c>
      <c r="BQ11">
        <f t="shared" ref="BQ11:BQ74" si="40">SUM(AT11:BA11)</f>
        <v>3</v>
      </c>
    </row>
    <row r="12" spans="1:69" ht="45" customHeight="1" thickBot="1">
      <c r="A12" s="14">
        <v>3</v>
      </c>
      <c r="B12" s="72" t="s">
        <v>77</v>
      </c>
      <c r="C12" s="72" t="s">
        <v>81</v>
      </c>
      <c r="D12" s="56" t="s">
        <v>31</v>
      </c>
      <c r="E12" s="55"/>
      <c r="F12" s="31"/>
      <c r="G12" s="31"/>
      <c r="H12" s="32">
        <f t="shared" si="0"/>
        <v>0</v>
      </c>
      <c r="I12" s="31"/>
      <c r="J12" s="31"/>
      <c r="K12" s="31"/>
      <c r="L12" s="32">
        <f t="shared" si="1"/>
        <v>0</v>
      </c>
      <c r="M12" s="27">
        <v>6</v>
      </c>
      <c r="N12" s="24">
        <v>11</v>
      </c>
      <c r="O12" s="24">
        <v>4</v>
      </c>
      <c r="P12" s="25">
        <f t="shared" si="2"/>
        <v>21</v>
      </c>
      <c r="Q12" s="26"/>
      <c r="R12" s="26"/>
      <c r="S12" s="26"/>
      <c r="T12" s="25">
        <f t="shared" si="3"/>
        <v>0</v>
      </c>
      <c r="U12" s="26"/>
      <c r="V12" s="26"/>
      <c r="W12" s="26"/>
      <c r="X12" s="25">
        <f t="shared" si="4"/>
        <v>0</v>
      </c>
      <c r="Y12" s="26">
        <v>5</v>
      </c>
      <c r="Z12" s="26">
        <v>14</v>
      </c>
      <c r="AA12" s="26">
        <v>5</v>
      </c>
      <c r="AB12" s="25">
        <f t="shared" si="5"/>
        <v>24</v>
      </c>
      <c r="AC12" s="26">
        <v>6</v>
      </c>
      <c r="AD12" s="26">
        <v>12.5</v>
      </c>
      <c r="AE12" s="26">
        <v>6</v>
      </c>
      <c r="AF12" s="25">
        <f t="shared" si="6"/>
        <v>24.5</v>
      </c>
      <c r="AG12" s="26"/>
      <c r="AH12" s="26"/>
      <c r="AI12" s="26"/>
      <c r="AJ12" s="25">
        <f t="shared" si="7"/>
        <v>0</v>
      </c>
      <c r="AK12" s="75">
        <f t="shared" si="8"/>
        <v>5.666666666666667</v>
      </c>
      <c r="AL12" s="75">
        <f t="shared" si="9"/>
        <v>12.5</v>
      </c>
      <c r="AM12" s="75">
        <f t="shared" si="10"/>
        <v>5</v>
      </c>
      <c r="AN12" s="76">
        <f t="shared" si="11"/>
        <v>23.166666666666668</v>
      </c>
      <c r="AO12" s="76">
        <f t="shared" si="12"/>
        <v>23.166666666666668</v>
      </c>
      <c r="AP12" s="76">
        <f t="shared" si="13"/>
        <v>23.166666666666668</v>
      </c>
      <c r="AQ12" s="77">
        <f t="shared" si="14"/>
        <v>3</v>
      </c>
      <c r="AR12" s="78" t="str">
        <f t="shared" si="15"/>
        <v>OK.</v>
      </c>
      <c r="AS12" s="43">
        <f t="shared" si="16"/>
        <v>3.5</v>
      </c>
      <c r="AT12" s="22">
        <f t="shared" si="17"/>
        <v>1</v>
      </c>
      <c r="AU12" s="22">
        <f t="shared" si="18"/>
        <v>0</v>
      </c>
      <c r="AV12" s="22">
        <f t="shared" si="19"/>
        <v>0</v>
      </c>
      <c r="AW12" s="22">
        <f t="shared" si="20"/>
        <v>1</v>
      </c>
      <c r="AX12" s="22">
        <f t="shared" si="21"/>
        <v>1</v>
      </c>
      <c r="AY12" s="22">
        <f t="shared" si="22"/>
        <v>0</v>
      </c>
      <c r="AZ12" s="22">
        <f t="shared" si="23"/>
        <v>0</v>
      </c>
      <c r="BA12" s="22">
        <f t="shared" si="24"/>
        <v>0</v>
      </c>
      <c r="BB12" s="33">
        <f t="shared" si="25"/>
        <v>21</v>
      </c>
      <c r="BC12" s="33">
        <f t="shared" si="26"/>
        <v>24.5</v>
      </c>
      <c r="BD12" s="33">
        <f t="shared" si="27"/>
        <v>3.5</v>
      </c>
      <c r="BE12" s="33" t="str">
        <f t="shared" si="28"/>
        <v>ass</v>
      </c>
      <c r="BF12" s="33" t="str">
        <f t="shared" si="29"/>
        <v>ass</v>
      </c>
      <c r="BG12" s="33">
        <f t="shared" si="30"/>
        <v>21</v>
      </c>
      <c r="BH12" s="33" t="str">
        <f t="shared" si="31"/>
        <v>ass</v>
      </c>
      <c r="BI12" s="33" t="str">
        <f t="shared" si="32"/>
        <v>ass</v>
      </c>
      <c r="BJ12" s="33">
        <f t="shared" si="33"/>
        <v>24</v>
      </c>
      <c r="BK12" s="33">
        <f t="shared" si="34"/>
        <v>24.5</v>
      </c>
      <c r="BL12" s="33" t="str">
        <f t="shared" si="35"/>
        <v>ass</v>
      </c>
      <c r="BM12" s="39">
        <f t="shared" si="36"/>
        <v>5.666666666666667</v>
      </c>
      <c r="BN12" s="39">
        <f t="shared" si="37"/>
        <v>12.5</v>
      </c>
      <c r="BO12" s="39">
        <f t="shared" si="38"/>
        <v>5</v>
      </c>
      <c r="BP12">
        <f t="shared" si="39"/>
        <v>1</v>
      </c>
      <c r="BQ12">
        <f t="shared" si="40"/>
        <v>3</v>
      </c>
    </row>
    <row r="13" spans="1:69" ht="51.75" thickBot="1">
      <c r="A13" s="2">
        <v>4</v>
      </c>
      <c r="B13" s="72" t="s">
        <v>96</v>
      </c>
      <c r="C13" s="71" t="s">
        <v>97</v>
      </c>
      <c r="D13" s="56" t="s">
        <v>59</v>
      </c>
      <c r="E13" s="55"/>
      <c r="F13" s="31"/>
      <c r="G13" s="31"/>
      <c r="H13" s="32">
        <f t="shared" si="0"/>
        <v>0</v>
      </c>
      <c r="I13" s="31">
        <v>4</v>
      </c>
      <c r="J13" s="31">
        <v>4</v>
      </c>
      <c r="K13" s="31">
        <v>4</v>
      </c>
      <c r="L13" s="32">
        <f t="shared" si="1"/>
        <v>12</v>
      </c>
      <c r="M13" s="27">
        <v>5</v>
      </c>
      <c r="N13" s="24">
        <v>10</v>
      </c>
      <c r="O13" s="24">
        <v>6</v>
      </c>
      <c r="P13" s="25">
        <f t="shared" si="2"/>
        <v>21</v>
      </c>
      <c r="Q13" s="26"/>
      <c r="R13" s="26"/>
      <c r="S13" s="26"/>
      <c r="T13" s="25">
        <f t="shared" si="3"/>
        <v>0</v>
      </c>
      <c r="U13" s="26"/>
      <c r="V13" s="26"/>
      <c r="W13" s="26"/>
      <c r="X13" s="25">
        <f t="shared" si="4"/>
        <v>0</v>
      </c>
      <c r="Y13" s="26">
        <v>4</v>
      </c>
      <c r="Z13" s="26">
        <v>6</v>
      </c>
      <c r="AA13" s="26">
        <v>2</v>
      </c>
      <c r="AB13" s="25">
        <f t="shared" si="5"/>
        <v>12</v>
      </c>
      <c r="AC13" s="26">
        <v>5</v>
      </c>
      <c r="AD13" s="26">
        <v>4</v>
      </c>
      <c r="AE13" s="26">
        <v>1</v>
      </c>
      <c r="AF13" s="25">
        <f t="shared" si="6"/>
        <v>10</v>
      </c>
      <c r="AG13" s="26"/>
      <c r="AH13" s="26"/>
      <c r="AI13" s="26"/>
      <c r="AJ13" s="25">
        <f t="shared" si="7"/>
        <v>0</v>
      </c>
      <c r="AK13" s="75">
        <f t="shared" si="8"/>
        <v>4.5</v>
      </c>
      <c r="AL13" s="75">
        <f t="shared" si="9"/>
        <v>6</v>
      </c>
      <c r="AM13" s="75">
        <f t="shared" si="10"/>
        <v>3.25</v>
      </c>
      <c r="AN13" s="76">
        <f t="shared" si="11"/>
        <v>13.75</v>
      </c>
      <c r="AO13" s="76">
        <f t="shared" si="12"/>
        <v>13.75</v>
      </c>
      <c r="AP13" s="76">
        <f t="shared" si="13"/>
        <v>13.75</v>
      </c>
      <c r="AQ13" s="77">
        <f t="shared" si="14"/>
        <v>4</v>
      </c>
      <c r="AR13" s="78" t="str">
        <f t="shared" si="15"/>
        <v>za duża rozbieżność</v>
      </c>
      <c r="AS13" s="43">
        <f t="shared" si="16"/>
        <v>11</v>
      </c>
      <c r="AT13" s="22">
        <f t="shared" si="17"/>
        <v>1</v>
      </c>
      <c r="AU13" s="22">
        <f t="shared" si="18"/>
        <v>0</v>
      </c>
      <c r="AV13" s="22">
        <f t="shared" si="19"/>
        <v>0</v>
      </c>
      <c r="AW13" s="22">
        <f t="shared" si="20"/>
        <v>1</v>
      </c>
      <c r="AX13" s="22">
        <f t="shared" si="21"/>
        <v>1</v>
      </c>
      <c r="AY13" s="22">
        <f t="shared" si="22"/>
        <v>0</v>
      </c>
      <c r="AZ13" s="22">
        <f t="shared" si="23"/>
        <v>0</v>
      </c>
      <c r="BA13" s="22">
        <f t="shared" si="24"/>
        <v>1</v>
      </c>
      <c r="BB13" s="33">
        <f t="shared" si="25"/>
        <v>10</v>
      </c>
      <c r="BC13" s="33">
        <f t="shared" si="26"/>
        <v>21</v>
      </c>
      <c r="BD13" s="33">
        <f t="shared" si="27"/>
        <v>11</v>
      </c>
      <c r="BE13" s="33" t="str">
        <f t="shared" si="28"/>
        <v>ass</v>
      </c>
      <c r="BF13" s="33">
        <f t="shared" si="29"/>
        <v>12</v>
      </c>
      <c r="BG13" s="33">
        <f t="shared" si="30"/>
        <v>21</v>
      </c>
      <c r="BH13" s="33" t="str">
        <f t="shared" si="31"/>
        <v>ass</v>
      </c>
      <c r="BI13" s="33" t="str">
        <f t="shared" si="32"/>
        <v>ass</v>
      </c>
      <c r="BJ13" s="33">
        <f t="shared" si="33"/>
        <v>12</v>
      </c>
      <c r="BK13" s="33">
        <f t="shared" si="34"/>
        <v>10</v>
      </c>
      <c r="BL13" s="33" t="str">
        <f t="shared" si="35"/>
        <v>ass</v>
      </c>
      <c r="BM13" s="39">
        <f t="shared" si="36"/>
        <v>4.5</v>
      </c>
      <c r="BN13" s="39">
        <f t="shared" si="37"/>
        <v>6</v>
      </c>
      <c r="BO13" s="39">
        <f t="shared" si="38"/>
        <v>3.25</v>
      </c>
      <c r="BP13">
        <f t="shared" si="39"/>
        <v>1</v>
      </c>
      <c r="BQ13">
        <f t="shared" si="40"/>
        <v>4</v>
      </c>
    </row>
    <row r="14" spans="1:69" ht="39" thickBot="1">
      <c r="A14" s="2">
        <v>5</v>
      </c>
      <c r="B14" s="72" t="s">
        <v>98</v>
      </c>
      <c r="C14" s="72" t="s">
        <v>99</v>
      </c>
      <c r="D14" s="56" t="s">
        <v>32</v>
      </c>
      <c r="E14" s="55"/>
      <c r="F14" s="31"/>
      <c r="G14" s="31"/>
      <c r="H14" s="32">
        <f t="shared" si="0"/>
        <v>0</v>
      </c>
      <c r="I14" s="31"/>
      <c r="J14" s="31"/>
      <c r="K14" s="31"/>
      <c r="L14" s="32">
        <f t="shared" si="1"/>
        <v>0</v>
      </c>
      <c r="M14" s="27">
        <v>4</v>
      </c>
      <c r="N14" s="24">
        <v>7</v>
      </c>
      <c r="O14" s="24">
        <v>6</v>
      </c>
      <c r="P14" s="25">
        <f t="shared" si="2"/>
        <v>17</v>
      </c>
      <c r="Q14" s="26"/>
      <c r="R14" s="26"/>
      <c r="S14" s="26"/>
      <c r="T14" s="25">
        <f t="shared" si="3"/>
        <v>0</v>
      </c>
      <c r="U14" s="26"/>
      <c r="V14" s="26"/>
      <c r="W14" s="26"/>
      <c r="X14" s="25">
        <f t="shared" si="4"/>
        <v>0</v>
      </c>
      <c r="Y14" s="26"/>
      <c r="Z14" s="26"/>
      <c r="AA14" s="26"/>
      <c r="AB14" s="25">
        <f t="shared" si="5"/>
        <v>0</v>
      </c>
      <c r="AC14" s="26">
        <v>6</v>
      </c>
      <c r="AD14" s="26">
        <v>8</v>
      </c>
      <c r="AE14" s="26">
        <v>6</v>
      </c>
      <c r="AF14" s="25">
        <f t="shared" si="6"/>
        <v>20</v>
      </c>
      <c r="AG14" s="26">
        <v>3</v>
      </c>
      <c r="AH14" s="26">
        <v>11</v>
      </c>
      <c r="AI14" s="26">
        <v>5</v>
      </c>
      <c r="AJ14" s="25">
        <f t="shared" si="7"/>
        <v>19</v>
      </c>
      <c r="AK14" s="75">
        <f t="shared" si="8"/>
        <v>4.333333333333333</v>
      </c>
      <c r="AL14" s="75">
        <f t="shared" si="9"/>
        <v>8.6666666666666661</v>
      </c>
      <c r="AM14" s="75">
        <f t="shared" si="10"/>
        <v>5.666666666666667</v>
      </c>
      <c r="AN14" s="76">
        <f t="shared" si="11"/>
        <v>18.666666666666668</v>
      </c>
      <c r="AO14" s="76">
        <f t="shared" si="12"/>
        <v>18.666666666666668</v>
      </c>
      <c r="AP14" s="76">
        <f t="shared" si="13"/>
        <v>18.666666666666668</v>
      </c>
      <c r="AQ14" s="77">
        <f t="shared" si="14"/>
        <v>3</v>
      </c>
      <c r="AR14" s="78" t="str">
        <f t="shared" si="15"/>
        <v>OK.</v>
      </c>
      <c r="AS14" s="43">
        <f t="shared" si="16"/>
        <v>3</v>
      </c>
      <c r="AT14" s="22">
        <f t="shared" si="17"/>
        <v>1</v>
      </c>
      <c r="AU14" s="22">
        <f t="shared" si="18"/>
        <v>0</v>
      </c>
      <c r="AV14" s="22">
        <f t="shared" si="19"/>
        <v>0</v>
      </c>
      <c r="AW14" s="22">
        <f t="shared" si="20"/>
        <v>0</v>
      </c>
      <c r="AX14" s="22">
        <f t="shared" si="21"/>
        <v>1</v>
      </c>
      <c r="AY14" s="22">
        <f t="shared" si="22"/>
        <v>1</v>
      </c>
      <c r="AZ14" s="22">
        <f t="shared" si="23"/>
        <v>0</v>
      </c>
      <c r="BA14" s="22">
        <f t="shared" si="24"/>
        <v>0</v>
      </c>
      <c r="BB14" s="33">
        <f t="shared" si="25"/>
        <v>17</v>
      </c>
      <c r="BC14" s="33">
        <f t="shared" si="26"/>
        <v>20</v>
      </c>
      <c r="BD14" s="33">
        <f t="shared" si="27"/>
        <v>3</v>
      </c>
      <c r="BE14" s="33" t="str">
        <f t="shared" si="28"/>
        <v>ass</v>
      </c>
      <c r="BF14" s="33" t="str">
        <f t="shared" si="29"/>
        <v>ass</v>
      </c>
      <c r="BG14" s="33">
        <f t="shared" si="30"/>
        <v>17</v>
      </c>
      <c r="BH14" s="33" t="str">
        <f t="shared" si="31"/>
        <v>ass</v>
      </c>
      <c r="BI14" s="33" t="str">
        <f t="shared" si="32"/>
        <v>ass</v>
      </c>
      <c r="BJ14" s="33" t="str">
        <f t="shared" si="33"/>
        <v>ass</v>
      </c>
      <c r="BK14" s="33">
        <f t="shared" si="34"/>
        <v>20</v>
      </c>
      <c r="BL14" s="33">
        <f t="shared" si="35"/>
        <v>19</v>
      </c>
      <c r="BM14" s="39">
        <f t="shared" si="36"/>
        <v>4.333333333333333</v>
      </c>
      <c r="BN14" s="39">
        <f t="shared" si="37"/>
        <v>8.6666666666666661</v>
      </c>
      <c r="BO14" s="39">
        <f t="shared" si="38"/>
        <v>5.666666666666667</v>
      </c>
      <c r="BP14">
        <f t="shared" si="39"/>
        <v>1</v>
      </c>
      <c r="BQ14">
        <f t="shared" si="40"/>
        <v>3</v>
      </c>
    </row>
    <row r="15" spans="1:69" ht="51.75" thickBot="1">
      <c r="A15" s="14">
        <v>6</v>
      </c>
      <c r="B15" s="72" t="s">
        <v>100</v>
      </c>
      <c r="C15" s="72" t="s">
        <v>101</v>
      </c>
      <c r="D15" s="56" t="s">
        <v>33</v>
      </c>
      <c r="E15" s="55">
        <v>5.5</v>
      </c>
      <c r="F15" s="31">
        <v>8</v>
      </c>
      <c r="G15" s="31">
        <v>5</v>
      </c>
      <c r="H15" s="32">
        <f t="shared" si="0"/>
        <v>18.5</v>
      </c>
      <c r="I15" s="31">
        <v>5</v>
      </c>
      <c r="J15" s="31">
        <v>11</v>
      </c>
      <c r="K15" s="31">
        <v>7</v>
      </c>
      <c r="L15" s="32">
        <f t="shared" si="1"/>
        <v>23</v>
      </c>
      <c r="M15" s="27"/>
      <c r="N15" s="24"/>
      <c r="O15" s="24"/>
      <c r="P15" s="25">
        <f t="shared" si="2"/>
        <v>0</v>
      </c>
      <c r="Q15" s="26"/>
      <c r="R15" s="26"/>
      <c r="S15" s="26"/>
      <c r="T15" s="25">
        <f t="shared" si="3"/>
        <v>0</v>
      </c>
      <c r="U15" s="26"/>
      <c r="V15" s="26"/>
      <c r="W15" s="26"/>
      <c r="X15" s="25">
        <f t="shared" si="4"/>
        <v>0</v>
      </c>
      <c r="Y15" s="26">
        <v>4</v>
      </c>
      <c r="Z15" s="26">
        <v>5</v>
      </c>
      <c r="AA15" s="26">
        <v>3</v>
      </c>
      <c r="AB15" s="25">
        <f t="shared" si="5"/>
        <v>12</v>
      </c>
      <c r="AC15" s="26">
        <v>6</v>
      </c>
      <c r="AD15" s="26">
        <v>5.5</v>
      </c>
      <c r="AE15" s="26">
        <v>7</v>
      </c>
      <c r="AF15" s="25">
        <f t="shared" si="6"/>
        <v>18.5</v>
      </c>
      <c r="AG15" s="26"/>
      <c r="AH15" s="26"/>
      <c r="AI15" s="26"/>
      <c r="AJ15" s="25">
        <f t="shared" si="7"/>
        <v>0</v>
      </c>
      <c r="AK15" s="75">
        <f t="shared" si="8"/>
        <v>5.125</v>
      </c>
      <c r="AL15" s="75">
        <f t="shared" si="9"/>
        <v>7.375</v>
      </c>
      <c r="AM15" s="75">
        <f t="shared" si="10"/>
        <v>5.5</v>
      </c>
      <c r="AN15" s="76">
        <f t="shared" si="11"/>
        <v>18</v>
      </c>
      <c r="AO15" s="76">
        <f t="shared" si="12"/>
        <v>18</v>
      </c>
      <c r="AP15" s="76">
        <f t="shared" si="13"/>
        <v>18</v>
      </c>
      <c r="AQ15" s="77">
        <f t="shared" si="14"/>
        <v>4</v>
      </c>
      <c r="AR15" s="78" t="str">
        <f t="shared" si="15"/>
        <v>za duża rozbieżność</v>
      </c>
      <c r="AS15" s="43">
        <f t="shared" si="16"/>
        <v>11</v>
      </c>
      <c r="AT15" s="22">
        <f t="shared" si="17"/>
        <v>0</v>
      </c>
      <c r="AU15" s="22">
        <f t="shared" si="18"/>
        <v>0</v>
      </c>
      <c r="AV15" s="22">
        <f t="shared" si="19"/>
        <v>0</v>
      </c>
      <c r="AW15" s="22">
        <f t="shared" si="20"/>
        <v>1</v>
      </c>
      <c r="AX15" s="22">
        <f t="shared" si="21"/>
        <v>1</v>
      </c>
      <c r="AY15" s="22">
        <f t="shared" si="22"/>
        <v>0</v>
      </c>
      <c r="AZ15" s="22">
        <f t="shared" si="23"/>
        <v>1</v>
      </c>
      <c r="BA15" s="22">
        <f t="shared" si="24"/>
        <v>1</v>
      </c>
      <c r="BB15" s="33">
        <f t="shared" si="25"/>
        <v>12</v>
      </c>
      <c r="BC15" s="33">
        <f t="shared" si="26"/>
        <v>23</v>
      </c>
      <c r="BD15" s="33">
        <f t="shared" si="27"/>
        <v>11</v>
      </c>
      <c r="BE15" s="33">
        <f t="shared" si="28"/>
        <v>18.5</v>
      </c>
      <c r="BF15" s="33">
        <f t="shared" si="29"/>
        <v>23</v>
      </c>
      <c r="BG15" s="33" t="str">
        <f t="shared" si="30"/>
        <v>ass</v>
      </c>
      <c r="BH15" s="33" t="str">
        <f t="shared" si="31"/>
        <v>ass</v>
      </c>
      <c r="BI15" s="33" t="str">
        <f t="shared" si="32"/>
        <v>ass</v>
      </c>
      <c r="BJ15" s="33">
        <f t="shared" si="33"/>
        <v>12</v>
      </c>
      <c r="BK15" s="33">
        <f t="shared" si="34"/>
        <v>18.5</v>
      </c>
      <c r="BL15" s="33" t="str">
        <f t="shared" si="35"/>
        <v>ass</v>
      </c>
      <c r="BM15" s="39">
        <f t="shared" si="36"/>
        <v>5.125</v>
      </c>
      <c r="BN15" s="39">
        <f t="shared" si="37"/>
        <v>7.375</v>
      </c>
      <c r="BO15" s="39">
        <f t="shared" si="38"/>
        <v>5.5</v>
      </c>
      <c r="BP15">
        <f t="shared" si="39"/>
        <v>1</v>
      </c>
      <c r="BQ15">
        <f t="shared" si="40"/>
        <v>4</v>
      </c>
    </row>
    <row r="16" spans="1:69" ht="32.25" thickBot="1">
      <c r="A16" s="2">
        <v>7</v>
      </c>
      <c r="B16" s="71" t="s">
        <v>102</v>
      </c>
      <c r="C16" s="71" t="s">
        <v>103</v>
      </c>
      <c r="D16" s="56" t="s">
        <v>34</v>
      </c>
      <c r="E16" s="55"/>
      <c r="F16" s="31"/>
      <c r="G16" s="31"/>
      <c r="H16" s="32">
        <f t="shared" si="0"/>
        <v>0</v>
      </c>
      <c r="I16" s="31">
        <v>3</v>
      </c>
      <c r="J16" s="31">
        <v>5</v>
      </c>
      <c r="K16" s="31">
        <v>6</v>
      </c>
      <c r="L16" s="32">
        <f t="shared" si="1"/>
        <v>14</v>
      </c>
      <c r="M16" s="27"/>
      <c r="N16" s="24"/>
      <c r="O16" s="24"/>
      <c r="P16" s="25">
        <f t="shared" si="2"/>
        <v>0</v>
      </c>
      <c r="Q16" s="26"/>
      <c r="R16" s="26"/>
      <c r="S16" s="26"/>
      <c r="T16" s="25">
        <f t="shared" si="3"/>
        <v>0</v>
      </c>
      <c r="U16" s="26"/>
      <c r="V16" s="26"/>
      <c r="W16" s="26"/>
      <c r="X16" s="25">
        <f t="shared" si="4"/>
        <v>0</v>
      </c>
      <c r="Y16" s="26">
        <v>0</v>
      </c>
      <c r="Z16" s="26">
        <v>3</v>
      </c>
      <c r="AA16" s="26">
        <v>1</v>
      </c>
      <c r="AB16" s="25">
        <f t="shared" si="5"/>
        <v>4</v>
      </c>
      <c r="AC16" s="26">
        <v>1</v>
      </c>
      <c r="AD16" s="26">
        <v>3</v>
      </c>
      <c r="AE16" s="26">
        <v>5</v>
      </c>
      <c r="AF16" s="25">
        <f t="shared" si="6"/>
        <v>9</v>
      </c>
      <c r="AG16" s="26"/>
      <c r="AH16" s="26"/>
      <c r="AI16" s="26"/>
      <c r="AJ16" s="25">
        <f t="shared" si="7"/>
        <v>0</v>
      </c>
      <c r="AK16" s="75">
        <f t="shared" si="8"/>
        <v>1.3333333333333333</v>
      </c>
      <c r="AL16" s="75">
        <f t="shared" si="9"/>
        <v>3.6666666666666665</v>
      </c>
      <c r="AM16" s="75">
        <f t="shared" si="10"/>
        <v>4</v>
      </c>
      <c r="AN16" s="76">
        <f t="shared" si="11"/>
        <v>9</v>
      </c>
      <c r="AO16" s="76">
        <f t="shared" si="12"/>
        <v>9</v>
      </c>
      <c r="AP16" s="76">
        <f t="shared" si="13"/>
        <v>9</v>
      </c>
      <c r="AQ16" s="77">
        <f t="shared" si="14"/>
        <v>3</v>
      </c>
      <c r="AR16" s="78" t="str">
        <f t="shared" si="15"/>
        <v>OK.</v>
      </c>
      <c r="AS16" s="43">
        <f t="shared" si="16"/>
        <v>10</v>
      </c>
      <c r="AT16" s="22">
        <f t="shared" si="17"/>
        <v>0</v>
      </c>
      <c r="AU16" s="22">
        <f t="shared" si="18"/>
        <v>0</v>
      </c>
      <c r="AV16" s="22">
        <f t="shared" si="19"/>
        <v>0</v>
      </c>
      <c r="AW16" s="22">
        <f t="shared" si="20"/>
        <v>1</v>
      </c>
      <c r="AX16" s="22">
        <f t="shared" si="21"/>
        <v>1</v>
      </c>
      <c r="AY16" s="22">
        <f t="shared" si="22"/>
        <v>0</v>
      </c>
      <c r="AZ16" s="22">
        <f t="shared" si="23"/>
        <v>0</v>
      </c>
      <c r="BA16" s="22">
        <f t="shared" si="24"/>
        <v>1</v>
      </c>
      <c r="BB16" s="33">
        <f t="shared" si="25"/>
        <v>4</v>
      </c>
      <c r="BC16" s="33">
        <f t="shared" si="26"/>
        <v>14</v>
      </c>
      <c r="BD16" s="33">
        <f t="shared" si="27"/>
        <v>10</v>
      </c>
      <c r="BE16" s="33" t="str">
        <f t="shared" si="28"/>
        <v>ass</v>
      </c>
      <c r="BF16" s="33">
        <f t="shared" si="29"/>
        <v>14</v>
      </c>
      <c r="BG16" s="33" t="str">
        <f t="shared" si="30"/>
        <v>ass</v>
      </c>
      <c r="BH16" s="33" t="str">
        <f t="shared" si="31"/>
        <v>ass</v>
      </c>
      <c r="BI16" s="33" t="str">
        <f t="shared" si="32"/>
        <v>ass</v>
      </c>
      <c r="BJ16" s="33">
        <f t="shared" si="33"/>
        <v>4</v>
      </c>
      <c r="BK16" s="33">
        <f t="shared" si="34"/>
        <v>9</v>
      </c>
      <c r="BL16" s="33" t="str">
        <f t="shared" si="35"/>
        <v>ass</v>
      </c>
      <c r="BM16" s="39">
        <f t="shared" si="36"/>
        <v>1.3333333333333333</v>
      </c>
      <c r="BN16" s="39">
        <f t="shared" si="37"/>
        <v>3.6666666666666665</v>
      </c>
      <c r="BO16" s="39">
        <f t="shared" si="38"/>
        <v>4</v>
      </c>
      <c r="BP16">
        <f t="shared" si="39"/>
        <v>1</v>
      </c>
      <c r="BQ16">
        <f t="shared" si="40"/>
        <v>3</v>
      </c>
    </row>
    <row r="17" spans="1:69" ht="51.75" thickBot="1">
      <c r="A17" s="2">
        <v>8</v>
      </c>
      <c r="B17" s="71" t="s">
        <v>104</v>
      </c>
      <c r="C17" s="72" t="s">
        <v>105</v>
      </c>
      <c r="D17" s="56" t="s">
        <v>35</v>
      </c>
      <c r="E17" s="55"/>
      <c r="F17" s="31"/>
      <c r="G17" s="31"/>
      <c r="H17" s="32">
        <f t="shared" si="0"/>
        <v>0</v>
      </c>
      <c r="I17" s="31">
        <v>6</v>
      </c>
      <c r="J17" s="31">
        <v>13</v>
      </c>
      <c r="K17" s="31">
        <v>5</v>
      </c>
      <c r="L17" s="32">
        <f t="shared" si="1"/>
        <v>24</v>
      </c>
      <c r="M17" s="27"/>
      <c r="N17" s="24"/>
      <c r="O17" s="24"/>
      <c r="P17" s="25">
        <f t="shared" si="2"/>
        <v>0</v>
      </c>
      <c r="Q17" s="26"/>
      <c r="R17" s="26"/>
      <c r="S17" s="26"/>
      <c r="T17" s="25">
        <f t="shared" si="3"/>
        <v>0</v>
      </c>
      <c r="U17" s="26"/>
      <c r="V17" s="26"/>
      <c r="W17" s="26"/>
      <c r="X17" s="25">
        <f t="shared" si="4"/>
        <v>0</v>
      </c>
      <c r="Y17" s="26">
        <v>6</v>
      </c>
      <c r="Z17" s="26">
        <v>13</v>
      </c>
      <c r="AA17" s="26">
        <v>2</v>
      </c>
      <c r="AB17" s="25">
        <f t="shared" si="5"/>
        <v>21</v>
      </c>
      <c r="AC17" s="26">
        <v>6</v>
      </c>
      <c r="AD17" s="26">
        <v>10</v>
      </c>
      <c r="AE17" s="26">
        <v>5</v>
      </c>
      <c r="AF17" s="25">
        <f t="shared" si="6"/>
        <v>21</v>
      </c>
      <c r="AG17" s="26">
        <v>1.5</v>
      </c>
      <c r="AH17" s="26">
        <v>4</v>
      </c>
      <c r="AI17" s="26">
        <v>2</v>
      </c>
      <c r="AJ17" s="25">
        <f t="shared" si="7"/>
        <v>7.5</v>
      </c>
      <c r="AK17" s="75">
        <f t="shared" si="8"/>
        <v>4.875</v>
      </c>
      <c r="AL17" s="75">
        <f t="shared" si="9"/>
        <v>10</v>
      </c>
      <c r="AM17" s="75">
        <f t="shared" si="10"/>
        <v>3.5</v>
      </c>
      <c r="AN17" s="76">
        <f t="shared" si="11"/>
        <v>18.375</v>
      </c>
      <c r="AO17" s="76">
        <f t="shared" si="12"/>
        <v>18.375</v>
      </c>
      <c r="AP17" s="76">
        <f t="shared" si="13"/>
        <v>18.375</v>
      </c>
      <c r="AQ17" s="77">
        <f t="shared" si="14"/>
        <v>4</v>
      </c>
      <c r="AR17" s="78" t="str">
        <f t="shared" si="15"/>
        <v>za duża rozbieżność</v>
      </c>
      <c r="AS17" s="43">
        <f t="shared" si="16"/>
        <v>16.5</v>
      </c>
      <c r="AT17" s="22">
        <f t="shared" si="17"/>
        <v>0</v>
      </c>
      <c r="AU17" s="22">
        <f t="shared" si="18"/>
        <v>0</v>
      </c>
      <c r="AV17" s="22">
        <f t="shared" si="19"/>
        <v>0</v>
      </c>
      <c r="AW17" s="22">
        <f t="shared" si="20"/>
        <v>1</v>
      </c>
      <c r="AX17" s="22">
        <f t="shared" si="21"/>
        <v>1</v>
      </c>
      <c r="AY17" s="22">
        <f t="shared" si="22"/>
        <v>1</v>
      </c>
      <c r="AZ17" s="22">
        <f t="shared" si="23"/>
        <v>0</v>
      </c>
      <c r="BA17" s="22">
        <f t="shared" si="24"/>
        <v>1</v>
      </c>
      <c r="BB17" s="33">
        <f t="shared" si="25"/>
        <v>7.5</v>
      </c>
      <c r="BC17" s="33">
        <f t="shared" si="26"/>
        <v>24</v>
      </c>
      <c r="BD17" s="33">
        <f t="shared" si="27"/>
        <v>16.5</v>
      </c>
      <c r="BE17" s="33" t="str">
        <f t="shared" si="28"/>
        <v>ass</v>
      </c>
      <c r="BF17" s="33">
        <f t="shared" si="29"/>
        <v>24</v>
      </c>
      <c r="BG17" s="33" t="str">
        <f t="shared" si="30"/>
        <v>ass</v>
      </c>
      <c r="BH17" s="33" t="str">
        <f t="shared" si="31"/>
        <v>ass</v>
      </c>
      <c r="BI17" s="33" t="str">
        <f t="shared" si="32"/>
        <v>ass</v>
      </c>
      <c r="BJ17" s="33">
        <f t="shared" si="33"/>
        <v>21</v>
      </c>
      <c r="BK17" s="33">
        <f t="shared" si="34"/>
        <v>21</v>
      </c>
      <c r="BL17" s="33">
        <f t="shared" si="35"/>
        <v>7.5</v>
      </c>
      <c r="BM17" s="39">
        <f t="shared" si="36"/>
        <v>4.875</v>
      </c>
      <c r="BN17" s="39">
        <f t="shared" si="37"/>
        <v>10</v>
      </c>
      <c r="BO17" s="39">
        <f t="shared" si="38"/>
        <v>3.5</v>
      </c>
      <c r="BP17">
        <f t="shared" si="39"/>
        <v>1</v>
      </c>
      <c r="BQ17">
        <f t="shared" si="40"/>
        <v>4</v>
      </c>
    </row>
    <row r="18" spans="1:69" ht="51.75" thickBot="1">
      <c r="A18" s="2">
        <v>9</v>
      </c>
      <c r="B18" s="72" t="s">
        <v>106</v>
      </c>
      <c r="C18" s="71" t="s">
        <v>107</v>
      </c>
      <c r="D18" s="56" t="s">
        <v>36</v>
      </c>
      <c r="E18" s="55"/>
      <c r="F18" s="31"/>
      <c r="G18" s="31"/>
      <c r="H18" s="32">
        <f t="shared" si="0"/>
        <v>0</v>
      </c>
      <c r="I18" s="31">
        <v>3</v>
      </c>
      <c r="J18" s="31">
        <v>4</v>
      </c>
      <c r="K18" s="31">
        <v>5</v>
      </c>
      <c r="L18" s="32">
        <f t="shared" si="1"/>
        <v>12</v>
      </c>
      <c r="M18" s="27"/>
      <c r="N18" s="24"/>
      <c r="O18" s="24"/>
      <c r="P18" s="25">
        <f t="shared" si="2"/>
        <v>0</v>
      </c>
      <c r="Q18" s="26"/>
      <c r="R18" s="26"/>
      <c r="S18" s="26"/>
      <c r="T18" s="25">
        <f t="shared" si="3"/>
        <v>0</v>
      </c>
      <c r="U18" s="26">
        <v>6</v>
      </c>
      <c r="V18" s="26">
        <v>5</v>
      </c>
      <c r="W18" s="26">
        <v>6</v>
      </c>
      <c r="X18" s="25">
        <f t="shared" si="4"/>
        <v>17</v>
      </c>
      <c r="Y18" s="26">
        <v>0</v>
      </c>
      <c r="Z18" s="26">
        <v>3</v>
      </c>
      <c r="AA18" s="26">
        <v>2</v>
      </c>
      <c r="AB18" s="25">
        <f t="shared" si="5"/>
        <v>5</v>
      </c>
      <c r="AC18" s="26">
        <v>3.5</v>
      </c>
      <c r="AD18" s="26">
        <v>1</v>
      </c>
      <c r="AE18" s="26">
        <v>3</v>
      </c>
      <c r="AF18" s="25">
        <f t="shared" si="6"/>
        <v>7.5</v>
      </c>
      <c r="AG18" s="26"/>
      <c r="AH18" s="26"/>
      <c r="AI18" s="26"/>
      <c r="AJ18" s="25">
        <f t="shared" si="7"/>
        <v>0</v>
      </c>
      <c r="AK18" s="75">
        <f t="shared" si="8"/>
        <v>3.125</v>
      </c>
      <c r="AL18" s="75">
        <f t="shared" si="9"/>
        <v>3.25</v>
      </c>
      <c r="AM18" s="75">
        <f t="shared" si="10"/>
        <v>4</v>
      </c>
      <c r="AN18" s="76">
        <f t="shared" si="11"/>
        <v>10.375</v>
      </c>
      <c r="AO18" s="76">
        <f t="shared" si="12"/>
        <v>10.375</v>
      </c>
      <c r="AP18" s="76">
        <f t="shared" si="13"/>
        <v>10.375</v>
      </c>
      <c r="AQ18" s="77">
        <f t="shared" si="14"/>
        <v>4</v>
      </c>
      <c r="AR18" s="78" t="str">
        <f t="shared" si="15"/>
        <v>za duża rozbieżność</v>
      </c>
      <c r="AS18" s="43">
        <f t="shared" si="16"/>
        <v>12</v>
      </c>
      <c r="AT18" s="22">
        <f t="shared" si="17"/>
        <v>0</v>
      </c>
      <c r="AU18" s="22">
        <f t="shared" si="18"/>
        <v>0</v>
      </c>
      <c r="AV18" s="22">
        <f t="shared" si="19"/>
        <v>1</v>
      </c>
      <c r="AW18" s="22">
        <f t="shared" si="20"/>
        <v>1</v>
      </c>
      <c r="AX18" s="22">
        <f t="shared" si="21"/>
        <v>1</v>
      </c>
      <c r="AY18" s="22">
        <f t="shared" si="22"/>
        <v>0</v>
      </c>
      <c r="AZ18" s="22">
        <f t="shared" si="23"/>
        <v>0</v>
      </c>
      <c r="BA18" s="22">
        <f t="shared" si="24"/>
        <v>1</v>
      </c>
      <c r="BB18" s="33">
        <f t="shared" si="25"/>
        <v>5</v>
      </c>
      <c r="BC18" s="33">
        <f t="shared" si="26"/>
        <v>17</v>
      </c>
      <c r="BD18" s="33">
        <f t="shared" si="27"/>
        <v>12</v>
      </c>
      <c r="BE18" s="33" t="str">
        <f t="shared" si="28"/>
        <v>ass</v>
      </c>
      <c r="BF18" s="33">
        <f t="shared" si="29"/>
        <v>12</v>
      </c>
      <c r="BG18" s="33" t="str">
        <f t="shared" si="30"/>
        <v>ass</v>
      </c>
      <c r="BH18" s="33" t="str">
        <f t="shared" si="31"/>
        <v>ass</v>
      </c>
      <c r="BI18" s="33">
        <f t="shared" si="32"/>
        <v>17</v>
      </c>
      <c r="BJ18" s="33">
        <f t="shared" si="33"/>
        <v>5</v>
      </c>
      <c r="BK18" s="33">
        <f t="shared" si="34"/>
        <v>7.5</v>
      </c>
      <c r="BL18" s="33" t="str">
        <f t="shared" si="35"/>
        <v>ass</v>
      </c>
      <c r="BM18" s="39">
        <f t="shared" si="36"/>
        <v>3.125</v>
      </c>
      <c r="BN18" s="39">
        <f t="shared" si="37"/>
        <v>3.25</v>
      </c>
      <c r="BO18" s="39">
        <f t="shared" si="38"/>
        <v>4</v>
      </c>
      <c r="BP18">
        <f t="shared" si="39"/>
        <v>1</v>
      </c>
      <c r="BQ18">
        <f t="shared" si="40"/>
        <v>4</v>
      </c>
    </row>
    <row r="19" spans="1:69" ht="51.75" thickBot="1">
      <c r="A19" s="2">
        <v>10</v>
      </c>
      <c r="B19" s="72" t="s">
        <v>108</v>
      </c>
      <c r="C19" s="71" t="s">
        <v>109</v>
      </c>
      <c r="D19" s="56" t="s">
        <v>200</v>
      </c>
      <c r="E19" s="55"/>
      <c r="F19" s="31"/>
      <c r="G19" s="31"/>
      <c r="H19" s="32">
        <f t="shared" si="0"/>
        <v>0</v>
      </c>
      <c r="I19" s="31"/>
      <c r="J19" s="31"/>
      <c r="K19" s="31"/>
      <c r="L19" s="32">
        <f t="shared" si="1"/>
        <v>0</v>
      </c>
      <c r="M19" s="27">
        <v>4</v>
      </c>
      <c r="N19" s="24">
        <v>6</v>
      </c>
      <c r="O19" s="24">
        <v>4</v>
      </c>
      <c r="P19" s="25">
        <f t="shared" si="2"/>
        <v>14</v>
      </c>
      <c r="Q19" s="26"/>
      <c r="R19" s="26"/>
      <c r="S19" s="26"/>
      <c r="T19" s="25">
        <f t="shared" si="3"/>
        <v>0</v>
      </c>
      <c r="U19" s="26"/>
      <c r="V19" s="26"/>
      <c r="W19" s="26"/>
      <c r="X19" s="25">
        <f t="shared" si="4"/>
        <v>0</v>
      </c>
      <c r="Y19" s="26">
        <v>4</v>
      </c>
      <c r="Z19" s="26">
        <v>9</v>
      </c>
      <c r="AA19" s="26">
        <v>5</v>
      </c>
      <c r="AB19" s="25">
        <f t="shared" si="5"/>
        <v>18</v>
      </c>
      <c r="AC19" s="26">
        <v>6</v>
      </c>
      <c r="AD19" s="26">
        <v>13</v>
      </c>
      <c r="AE19" s="26">
        <v>5</v>
      </c>
      <c r="AF19" s="25">
        <f t="shared" si="6"/>
        <v>24</v>
      </c>
      <c r="AG19" s="26">
        <v>1.5</v>
      </c>
      <c r="AH19" s="26">
        <v>6</v>
      </c>
      <c r="AI19" s="26">
        <v>3</v>
      </c>
      <c r="AJ19" s="25">
        <f t="shared" si="7"/>
        <v>10.5</v>
      </c>
      <c r="AK19" s="75">
        <f t="shared" si="8"/>
        <v>3.875</v>
      </c>
      <c r="AL19" s="75">
        <f t="shared" si="9"/>
        <v>8.5</v>
      </c>
      <c r="AM19" s="75">
        <f t="shared" si="10"/>
        <v>4.25</v>
      </c>
      <c r="AN19" s="76">
        <f t="shared" si="11"/>
        <v>16.625</v>
      </c>
      <c r="AO19" s="76">
        <f t="shared" si="12"/>
        <v>16.625</v>
      </c>
      <c r="AP19" s="76">
        <f t="shared" si="13"/>
        <v>16.625</v>
      </c>
      <c r="AQ19" s="77">
        <f t="shared" si="14"/>
        <v>4</v>
      </c>
      <c r="AR19" s="78" t="str">
        <f t="shared" si="15"/>
        <v>za duża rozbieżność</v>
      </c>
      <c r="AS19" s="43">
        <f t="shared" si="16"/>
        <v>13.5</v>
      </c>
      <c r="AT19" s="22">
        <f t="shared" si="17"/>
        <v>1</v>
      </c>
      <c r="AU19" s="22">
        <f t="shared" si="18"/>
        <v>0</v>
      </c>
      <c r="AV19" s="22">
        <f t="shared" si="19"/>
        <v>0</v>
      </c>
      <c r="AW19" s="22">
        <f t="shared" si="20"/>
        <v>1</v>
      </c>
      <c r="AX19" s="22">
        <f t="shared" si="21"/>
        <v>1</v>
      </c>
      <c r="AY19" s="22">
        <f t="shared" si="22"/>
        <v>1</v>
      </c>
      <c r="AZ19" s="22">
        <f t="shared" si="23"/>
        <v>0</v>
      </c>
      <c r="BA19" s="22">
        <f t="shared" si="24"/>
        <v>0</v>
      </c>
      <c r="BB19" s="33">
        <f t="shared" si="25"/>
        <v>10.5</v>
      </c>
      <c r="BC19" s="33">
        <f t="shared" si="26"/>
        <v>24</v>
      </c>
      <c r="BD19" s="33">
        <f t="shared" si="27"/>
        <v>13.5</v>
      </c>
      <c r="BE19" s="33" t="str">
        <f t="shared" si="28"/>
        <v>ass</v>
      </c>
      <c r="BF19" s="33" t="str">
        <f t="shared" si="29"/>
        <v>ass</v>
      </c>
      <c r="BG19" s="33">
        <f t="shared" si="30"/>
        <v>14</v>
      </c>
      <c r="BH19" s="33" t="str">
        <f t="shared" si="31"/>
        <v>ass</v>
      </c>
      <c r="BI19" s="33" t="str">
        <f t="shared" si="32"/>
        <v>ass</v>
      </c>
      <c r="BJ19" s="33">
        <f t="shared" si="33"/>
        <v>18</v>
      </c>
      <c r="BK19" s="33">
        <f t="shared" si="34"/>
        <v>24</v>
      </c>
      <c r="BL19" s="33">
        <f t="shared" si="35"/>
        <v>10.5</v>
      </c>
      <c r="BM19" s="39">
        <f t="shared" si="36"/>
        <v>3.875</v>
      </c>
      <c r="BN19" s="39">
        <f t="shared" si="37"/>
        <v>8.5</v>
      </c>
      <c r="BO19" s="39">
        <f t="shared" si="38"/>
        <v>4.25</v>
      </c>
      <c r="BP19">
        <f t="shared" si="39"/>
        <v>1</v>
      </c>
      <c r="BQ19">
        <f t="shared" si="40"/>
        <v>4</v>
      </c>
    </row>
    <row r="20" spans="1:69" ht="32.25" thickBot="1">
      <c r="A20" s="2">
        <v>11</v>
      </c>
      <c r="B20" s="71" t="s">
        <v>15</v>
      </c>
      <c r="C20" s="71" t="s">
        <v>110</v>
      </c>
      <c r="D20" s="56" t="s">
        <v>60</v>
      </c>
      <c r="E20" s="55"/>
      <c r="F20" s="31"/>
      <c r="G20" s="31"/>
      <c r="H20" s="32">
        <f t="shared" si="0"/>
        <v>0</v>
      </c>
      <c r="I20" s="31"/>
      <c r="J20" s="31"/>
      <c r="K20" s="31"/>
      <c r="L20" s="32">
        <f t="shared" si="1"/>
        <v>0</v>
      </c>
      <c r="M20" s="27">
        <v>6</v>
      </c>
      <c r="N20" s="24">
        <v>12</v>
      </c>
      <c r="O20" s="24">
        <v>5</v>
      </c>
      <c r="P20" s="25">
        <f t="shared" si="2"/>
        <v>23</v>
      </c>
      <c r="Q20" s="26"/>
      <c r="R20" s="26"/>
      <c r="S20" s="26"/>
      <c r="T20" s="25">
        <f t="shared" si="3"/>
        <v>0</v>
      </c>
      <c r="U20" s="26"/>
      <c r="V20" s="26"/>
      <c r="W20" s="26"/>
      <c r="X20" s="25">
        <f t="shared" si="4"/>
        <v>0</v>
      </c>
      <c r="Y20" s="26"/>
      <c r="Z20" s="26"/>
      <c r="AA20" s="26"/>
      <c r="AB20" s="25">
        <f t="shared" si="5"/>
        <v>0</v>
      </c>
      <c r="AC20" s="26">
        <v>6</v>
      </c>
      <c r="AD20" s="26">
        <v>13</v>
      </c>
      <c r="AE20" s="26">
        <v>4</v>
      </c>
      <c r="AF20" s="25">
        <f t="shared" si="6"/>
        <v>23</v>
      </c>
      <c r="AG20" s="26">
        <v>5</v>
      </c>
      <c r="AH20" s="26">
        <v>15</v>
      </c>
      <c r="AI20" s="26">
        <v>7</v>
      </c>
      <c r="AJ20" s="25">
        <f t="shared" si="7"/>
        <v>27</v>
      </c>
      <c r="AK20" s="75">
        <f t="shared" si="8"/>
        <v>5.666666666666667</v>
      </c>
      <c r="AL20" s="75">
        <f t="shared" si="9"/>
        <v>13.333333333333334</v>
      </c>
      <c r="AM20" s="75">
        <f t="shared" si="10"/>
        <v>5.333333333333333</v>
      </c>
      <c r="AN20" s="76">
        <f t="shared" si="11"/>
        <v>24.333333333333332</v>
      </c>
      <c r="AO20" s="76">
        <f t="shared" si="12"/>
        <v>24.333333333333332</v>
      </c>
      <c r="AP20" s="76">
        <f t="shared" si="13"/>
        <v>24.333333333333332</v>
      </c>
      <c r="AQ20" s="77">
        <f t="shared" si="14"/>
        <v>3</v>
      </c>
      <c r="AR20" s="78" t="str">
        <f t="shared" si="15"/>
        <v>OK.</v>
      </c>
      <c r="AS20" s="43">
        <f t="shared" si="16"/>
        <v>4</v>
      </c>
      <c r="AT20" s="22">
        <f t="shared" si="17"/>
        <v>1</v>
      </c>
      <c r="AU20" s="22">
        <f t="shared" si="18"/>
        <v>0</v>
      </c>
      <c r="AV20" s="22">
        <f t="shared" si="19"/>
        <v>0</v>
      </c>
      <c r="AW20" s="22">
        <f t="shared" si="20"/>
        <v>0</v>
      </c>
      <c r="AX20" s="22">
        <f t="shared" si="21"/>
        <v>1</v>
      </c>
      <c r="AY20" s="22">
        <f t="shared" si="22"/>
        <v>1</v>
      </c>
      <c r="AZ20" s="22">
        <f t="shared" si="23"/>
        <v>0</v>
      </c>
      <c r="BA20" s="22">
        <f t="shared" si="24"/>
        <v>0</v>
      </c>
      <c r="BB20" s="33">
        <f t="shared" si="25"/>
        <v>23</v>
      </c>
      <c r="BC20" s="33">
        <f t="shared" si="26"/>
        <v>27</v>
      </c>
      <c r="BD20" s="33">
        <f t="shared" si="27"/>
        <v>4</v>
      </c>
      <c r="BE20" s="33" t="str">
        <f t="shared" si="28"/>
        <v>ass</v>
      </c>
      <c r="BF20" s="33" t="str">
        <f t="shared" si="29"/>
        <v>ass</v>
      </c>
      <c r="BG20" s="33">
        <f t="shared" si="30"/>
        <v>23</v>
      </c>
      <c r="BH20" s="33" t="str">
        <f t="shared" si="31"/>
        <v>ass</v>
      </c>
      <c r="BI20" s="33" t="str">
        <f t="shared" si="32"/>
        <v>ass</v>
      </c>
      <c r="BJ20" s="33" t="str">
        <f t="shared" si="33"/>
        <v>ass</v>
      </c>
      <c r="BK20" s="33">
        <f t="shared" si="34"/>
        <v>23</v>
      </c>
      <c r="BL20" s="33">
        <f t="shared" si="35"/>
        <v>27</v>
      </c>
      <c r="BM20" s="39">
        <f t="shared" si="36"/>
        <v>5.666666666666667</v>
      </c>
      <c r="BN20" s="39">
        <f t="shared" si="37"/>
        <v>13.333333333333334</v>
      </c>
      <c r="BO20" s="39">
        <f t="shared" si="38"/>
        <v>5.333333333333333</v>
      </c>
      <c r="BP20">
        <f t="shared" si="39"/>
        <v>1</v>
      </c>
      <c r="BQ20">
        <f t="shared" si="40"/>
        <v>3</v>
      </c>
    </row>
    <row r="21" spans="1:69" ht="39" thickBot="1">
      <c r="A21" s="2">
        <v>12</v>
      </c>
      <c r="B21" s="72" t="s">
        <v>111</v>
      </c>
      <c r="C21" s="71" t="s">
        <v>112</v>
      </c>
      <c r="D21" s="56" t="s">
        <v>61</v>
      </c>
      <c r="E21" s="55"/>
      <c r="F21" s="31"/>
      <c r="G21" s="31"/>
      <c r="H21" s="32">
        <f t="shared" si="0"/>
        <v>0</v>
      </c>
      <c r="I21" s="31"/>
      <c r="J21" s="31"/>
      <c r="K21" s="31"/>
      <c r="L21" s="32">
        <f t="shared" si="1"/>
        <v>0</v>
      </c>
      <c r="M21" s="27">
        <v>5</v>
      </c>
      <c r="N21" s="24">
        <v>9</v>
      </c>
      <c r="O21" s="24">
        <v>5</v>
      </c>
      <c r="P21" s="25">
        <f t="shared" si="2"/>
        <v>19</v>
      </c>
      <c r="Q21" s="26"/>
      <c r="R21" s="26"/>
      <c r="S21" s="26"/>
      <c r="T21" s="25">
        <f t="shared" si="3"/>
        <v>0</v>
      </c>
      <c r="U21" s="26"/>
      <c r="V21" s="26"/>
      <c r="W21" s="26"/>
      <c r="X21" s="25">
        <f t="shared" si="4"/>
        <v>0</v>
      </c>
      <c r="Y21" s="26">
        <v>2</v>
      </c>
      <c r="Z21" s="26">
        <v>7</v>
      </c>
      <c r="AA21" s="26">
        <v>2</v>
      </c>
      <c r="AB21" s="25">
        <f t="shared" si="5"/>
        <v>11</v>
      </c>
      <c r="AC21" s="26">
        <v>5</v>
      </c>
      <c r="AD21" s="26">
        <v>7</v>
      </c>
      <c r="AE21" s="26">
        <v>2</v>
      </c>
      <c r="AF21" s="25">
        <f t="shared" si="6"/>
        <v>14</v>
      </c>
      <c r="AG21" s="26"/>
      <c r="AH21" s="26"/>
      <c r="AI21" s="26"/>
      <c r="AJ21" s="25">
        <f t="shared" si="7"/>
        <v>0</v>
      </c>
      <c r="AK21" s="75">
        <f t="shared" si="8"/>
        <v>4</v>
      </c>
      <c r="AL21" s="75">
        <f t="shared" si="9"/>
        <v>7.666666666666667</v>
      </c>
      <c r="AM21" s="75">
        <f t="shared" si="10"/>
        <v>3</v>
      </c>
      <c r="AN21" s="76">
        <f t="shared" si="11"/>
        <v>14.666666666666668</v>
      </c>
      <c r="AO21" s="76">
        <f t="shared" si="12"/>
        <v>14.666666666666668</v>
      </c>
      <c r="AP21" s="76">
        <f t="shared" si="13"/>
        <v>14.666666666666668</v>
      </c>
      <c r="AQ21" s="77">
        <f t="shared" si="14"/>
        <v>3</v>
      </c>
      <c r="AR21" s="78" t="str">
        <f t="shared" si="15"/>
        <v>OK.</v>
      </c>
      <c r="AS21" s="43">
        <f t="shared" si="16"/>
        <v>8</v>
      </c>
      <c r="AT21" s="22">
        <f t="shared" si="17"/>
        <v>1</v>
      </c>
      <c r="AU21" s="22">
        <f t="shared" si="18"/>
        <v>0</v>
      </c>
      <c r="AV21" s="22">
        <f t="shared" si="19"/>
        <v>0</v>
      </c>
      <c r="AW21" s="22">
        <f t="shared" si="20"/>
        <v>1</v>
      </c>
      <c r="AX21" s="22">
        <f t="shared" si="21"/>
        <v>1</v>
      </c>
      <c r="AY21" s="22">
        <f t="shared" si="22"/>
        <v>0</v>
      </c>
      <c r="AZ21" s="22">
        <f t="shared" si="23"/>
        <v>0</v>
      </c>
      <c r="BA21" s="22">
        <f t="shared" si="24"/>
        <v>0</v>
      </c>
      <c r="BB21" s="33">
        <f t="shared" si="25"/>
        <v>11</v>
      </c>
      <c r="BC21" s="33">
        <f t="shared" si="26"/>
        <v>19</v>
      </c>
      <c r="BD21" s="33">
        <f t="shared" si="27"/>
        <v>8</v>
      </c>
      <c r="BE21" s="33" t="str">
        <f t="shared" si="28"/>
        <v>ass</v>
      </c>
      <c r="BF21" s="33" t="str">
        <f t="shared" si="29"/>
        <v>ass</v>
      </c>
      <c r="BG21" s="33">
        <f t="shared" si="30"/>
        <v>19</v>
      </c>
      <c r="BH21" s="33" t="str">
        <f t="shared" si="31"/>
        <v>ass</v>
      </c>
      <c r="BI21" s="33" t="str">
        <f t="shared" si="32"/>
        <v>ass</v>
      </c>
      <c r="BJ21" s="33">
        <f t="shared" si="33"/>
        <v>11</v>
      </c>
      <c r="BK21" s="33">
        <f t="shared" si="34"/>
        <v>14</v>
      </c>
      <c r="BL21" s="33" t="str">
        <f t="shared" si="35"/>
        <v>ass</v>
      </c>
      <c r="BM21" s="39">
        <f t="shared" si="36"/>
        <v>4</v>
      </c>
      <c r="BN21" s="39">
        <f t="shared" si="37"/>
        <v>7.666666666666667</v>
      </c>
      <c r="BO21" s="39">
        <f t="shared" si="38"/>
        <v>3</v>
      </c>
      <c r="BP21">
        <f t="shared" si="39"/>
        <v>1</v>
      </c>
      <c r="BQ21">
        <f t="shared" si="40"/>
        <v>3</v>
      </c>
    </row>
    <row r="22" spans="1:69" ht="32.25" thickBot="1">
      <c r="A22" s="2">
        <v>13</v>
      </c>
      <c r="B22" s="72" t="s">
        <v>113</v>
      </c>
      <c r="C22" s="71" t="s">
        <v>114</v>
      </c>
      <c r="D22" s="56" t="s">
        <v>62</v>
      </c>
      <c r="E22" s="55"/>
      <c r="F22" s="31"/>
      <c r="G22" s="31"/>
      <c r="H22" s="32">
        <f t="shared" si="0"/>
        <v>0</v>
      </c>
      <c r="I22" s="31">
        <v>4</v>
      </c>
      <c r="J22" s="31">
        <v>5</v>
      </c>
      <c r="K22" s="31">
        <v>6</v>
      </c>
      <c r="L22" s="32">
        <f t="shared" si="1"/>
        <v>15</v>
      </c>
      <c r="M22" s="27"/>
      <c r="N22" s="24"/>
      <c r="O22" s="24"/>
      <c r="P22" s="25">
        <f t="shared" si="2"/>
        <v>0</v>
      </c>
      <c r="Q22" s="26">
        <v>4</v>
      </c>
      <c r="R22" s="26">
        <v>8</v>
      </c>
      <c r="S22" s="26">
        <v>7</v>
      </c>
      <c r="T22" s="25">
        <f t="shared" si="3"/>
        <v>19</v>
      </c>
      <c r="U22" s="26"/>
      <c r="V22" s="26"/>
      <c r="W22" s="26"/>
      <c r="X22" s="25">
        <f t="shared" si="4"/>
        <v>0</v>
      </c>
      <c r="Y22" s="26"/>
      <c r="Z22" s="26"/>
      <c r="AA22" s="26"/>
      <c r="AB22" s="25">
        <f t="shared" si="5"/>
        <v>0</v>
      </c>
      <c r="AC22" s="26">
        <v>5</v>
      </c>
      <c r="AD22" s="26">
        <v>6.5</v>
      </c>
      <c r="AE22" s="26">
        <v>3</v>
      </c>
      <c r="AF22" s="25">
        <f t="shared" si="6"/>
        <v>14.5</v>
      </c>
      <c r="AG22" s="26"/>
      <c r="AH22" s="26"/>
      <c r="AI22" s="26"/>
      <c r="AJ22" s="25">
        <f t="shared" si="7"/>
        <v>0</v>
      </c>
      <c r="AK22" s="75">
        <f t="shared" si="8"/>
        <v>4.333333333333333</v>
      </c>
      <c r="AL22" s="75">
        <f t="shared" si="9"/>
        <v>6.5</v>
      </c>
      <c r="AM22" s="75">
        <f t="shared" si="10"/>
        <v>5.333333333333333</v>
      </c>
      <c r="AN22" s="76">
        <f t="shared" si="11"/>
        <v>16.166666666666664</v>
      </c>
      <c r="AO22" s="76">
        <f t="shared" si="12"/>
        <v>16.166666666666664</v>
      </c>
      <c r="AP22" s="76">
        <f t="shared" si="13"/>
        <v>16.166666666666664</v>
      </c>
      <c r="AQ22" s="77">
        <f t="shared" si="14"/>
        <v>3</v>
      </c>
      <c r="AR22" s="78" t="str">
        <f t="shared" si="15"/>
        <v>OK.</v>
      </c>
      <c r="AS22" s="43">
        <f t="shared" si="16"/>
        <v>4.5</v>
      </c>
      <c r="AT22" s="22">
        <f t="shared" si="17"/>
        <v>0</v>
      </c>
      <c r="AU22" s="22">
        <f t="shared" si="18"/>
        <v>1</v>
      </c>
      <c r="AV22" s="22">
        <f t="shared" si="19"/>
        <v>0</v>
      </c>
      <c r="AW22" s="22">
        <f t="shared" si="20"/>
        <v>0</v>
      </c>
      <c r="AX22" s="22">
        <f t="shared" si="21"/>
        <v>1</v>
      </c>
      <c r="AY22" s="22">
        <f t="shared" si="22"/>
        <v>0</v>
      </c>
      <c r="AZ22" s="22">
        <f t="shared" si="23"/>
        <v>0</v>
      </c>
      <c r="BA22" s="22">
        <f t="shared" si="24"/>
        <v>1</v>
      </c>
      <c r="BB22" s="33">
        <f t="shared" si="25"/>
        <v>14.5</v>
      </c>
      <c r="BC22" s="33">
        <f t="shared" si="26"/>
        <v>19</v>
      </c>
      <c r="BD22" s="33">
        <f t="shared" si="27"/>
        <v>4.5</v>
      </c>
      <c r="BE22" s="33" t="str">
        <f t="shared" si="28"/>
        <v>ass</v>
      </c>
      <c r="BF22" s="33">
        <f t="shared" si="29"/>
        <v>15</v>
      </c>
      <c r="BG22" s="33" t="str">
        <f t="shared" si="30"/>
        <v>ass</v>
      </c>
      <c r="BH22" s="33">
        <f t="shared" si="31"/>
        <v>19</v>
      </c>
      <c r="BI22" s="33" t="str">
        <f t="shared" si="32"/>
        <v>ass</v>
      </c>
      <c r="BJ22" s="33" t="str">
        <f t="shared" si="33"/>
        <v>ass</v>
      </c>
      <c r="BK22" s="33">
        <f t="shared" si="34"/>
        <v>14.5</v>
      </c>
      <c r="BL22" s="33" t="str">
        <f t="shared" si="35"/>
        <v>ass</v>
      </c>
      <c r="BM22" s="39">
        <f t="shared" si="36"/>
        <v>4.333333333333333</v>
      </c>
      <c r="BN22" s="39">
        <f t="shared" si="37"/>
        <v>6.5</v>
      </c>
      <c r="BO22" s="39">
        <f t="shared" si="38"/>
        <v>5.333333333333333</v>
      </c>
      <c r="BP22">
        <f t="shared" si="39"/>
        <v>1</v>
      </c>
      <c r="BQ22">
        <f t="shared" si="40"/>
        <v>3</v>
      </c>
    </row>
    <row r="23" spans="1:69" ht="32.25" thickBot="1">
      <c r="A23" s="2">
        <v>14</v>
      </c>
      <c r="B23" s="72" t="s">
        <v>115</v>
      </c>
      <c r="C23" s="72" t="s">
        <v>116</v>
      </c>
      <c r="D23" s="56" t="s">
        <v>63</v>
      </c>
      <c r="E23" s="55">
        <v>4</v>
      </c>
      <c r="F23" s="31">
        <v>8.5</v>
      </c>
      <c r="G23" s="31">
        <v>5</v>
      </c>
      <c r="H23" s="32">
        <f t="shared" si="0"/>
        <v>17.5</v>
      </c>
      <c r="I23" s="31"/>
      <c r="J23" s="31"/>
      <c r="K23" s="31"/>
      <c r="L23" s="32">
        <f t="shared" si="1"/>
        <v>0</v>
      </c>
      <c r="M23" s="27"/>
      <c r="N23" s="24"/>
      <c r="O23" s="24"/>
      <c r="P23" s="25">
        <f t="shared" si="2"/>
        <v>0</v>
      </c>
      <c r="Q23" s="26"/>
      <c r="R23" s="26"/>
      <c r="S23" s="26"/>
      <c r="T23" s="25">
        <f t="shared" si="3"/>
        <v>0</v>
      </c>
      <c r="U23" s="26"/>
      <c r="V23" s="26"/>
      <c r="W23" s="26"/>
      <c r="X23" s="25">
        <f t="shared" si="4"/>
        <v>0</v>
      </c>
      <c r="Y23" s="26">
        <v>1</v>
      </c>
      <c r="Z23" s="26">
        <v>7</v>
      </c>
      <c r="AA23" s="26">
        <v>3</v>
      </c>
      <c r="AB23" s="25">
        <f t="shared" si="5"/>
        <v>11</v>
      </c>
      <c r="AC23" s="26"/>
      <c r="AD23" s="26"/>
      <c r="AE23" s="26"/>
      <c r="AF23" s="25">
        <f t="shared" si="6"/>
        <v>0</v>
      </c>
      <c r="AG23" s="26">
        <v>2</v>
      </c>
      <c r="AH23" s="26">
        <v>5</v>
      </c>
      <c r="AI23" s="26">
        <v>2</v>
      </c>
      <c r="AJ23" s="25">
        <f t="shared" si="7"/>
        <v>9</v>
      </c>
      <c r="AK23" s="75">
        <f t="shared" si="8"/>
        <v>2.3333333333333335</v>
      </c>
      <c r="AL23" s="75">
        <f t="shared" si="9"/>
        <v>6.833333333333333</v>
      </c>
      <c r="AM23" s="75">
        <f t="shared" si="10"/>
        <v>3.3333333333333335</v>
      </c>
      <c r="AN23" s="76">
        <f t="shared" si="11"/>
        <v>12.5</v>
      </c>
      <c r="AO23" s="76">
        <f t="shared" si="12"/>
        <v>12.5</v>
      </c>
      <c r="AP23" s="76">
        <f t="shared" si="13"/>
        <v>12.5</v>
      </c>
      <c r="AQ23" s="77">
        <f t="shared" si="14"/>
        <v>3</v>
      </c>
      <c r="AR23" s="78" t="str">
        <f t="shared" si="15"/>
        <v>OK.</v>
      </c>
      <c r="AS23" s="43">
        <f t="shared" si="16"/>
        <v>8.5</v>
      </c>
      <c r="AT23" s="22">
        <f t="shared" si="17"/>
        <v>0</v>
      </c>
      <c r="AU23" s="22">
        <f t="shared" si="18"/>
        <v>0</v>
      </c>
      <c r="AV23" s="22">
        <f t="shared" si="19"/>
        <v>0</v>
      </c>
      <c r="AW23" s="22">
        <f t="shared" si="20"/>
        <v>1</v>
      </c>
      <c r="AX23" s="22">
        <f t="shared" si="21"/>
        <v>0</v>
      </c>
      <c r="AY23" s="22">
        <f t="shared" si="22"/>
        <v>1</v>
      </c>
      <c r="AZ23" s="22">
        <f t="shared" si="23"/>
        <v>1</v>
      </c>
      <c r="BA23" s="22">
        <f t="shared" si="24"/>
        <v>0</v>
      </c>
      <c r="BB23" s="33">
        <f t="shared" si="25"/>
        <v>9</v>
      </c>
      <c r="BC23" s="33">
        <f t="shared" si="26"/>
        <v>17.5</v>
      </c>
      <c r="BD23" s="33">
        <f t="shared" si="27"/>
        <v>8.5</v>
      </c>
      <c r="BE23" s="33">
        <f t="shared" si="28"/>
        <v>17.5</v>
      </c>
      <c r="BF23" s="33" t="str">
        <f t="shared" si="29"/>
        <v>ass</v>
      </c>
      <c r="BG23" s="33" t="str">
        <f t="shared" si="30"/>
        <v>ass</v>
      </c>
      <c r="BH23" s="33" t="str">
        <f t="shared" si="31"/>
        <v>ass</v>
      </c>
      <c r="BI23" s="33" t="str">
        <f t="shared" si="32"/>
        <v>ass</v>
      </c>
      <c r="BJ23" s="33">
        <f t="shared" si="33"/>
        <v>11</v>
      </c>
      <c r="BK23" s="33" t="str">
        <f t="shared" si="34"/>
        <v>ass</v>
      </c>
      <c r="BL23" s="33">
        <f t="shared" si="35"/>
        <v>9</v>
      </c>
      <c r="BM23" s="39">
        <f t="shared" si="36"/>
        <v>2.3333333333333335</v>
      </c>
      <c r="BN23" s="39">
        <f t="shared" si="37"/>
        <v>6.833333333333333</v>
      </c>
      <c r="BO23" s="39">
        <f t="shared" si="38"/>
        <v>3.3333333333333335</v>
      </c>
      <c r="BP23">
        <f t="shared" si="39"/>
        <v>1</v>
      </c>
      <c r="BQ23">
        <f t="shared" si="40"/>
        <v>3</v>
      </c>
    </row>
    <row r="24" spans="1:69" ht="39" thickBot="1">
      <c r="A24" s="2">
        <v>15</v>
      </c>
      <c r="B24" s="72" t="s">
        <v>117</v>
      </c>
      <c r="C24" s="72" t="s">
        <v>118</v>
      </c>
      <c r="D24" s="56" t="s">
        <v>37</v>
      </c>
      <c r="E24" s="55"/>
      <c r="F24" s="31"/>
      <c r="G24" s="31"/>
      <c r="H24" s="32">
        <f t="shared" si="0"/>
        <v>0</v>
      </c>
      <c r="I24" s="31">
        <v>2</v>
      </c>
      <c r="J24" s="31">
        <v>4</v>
      </c>
      <c r="K24" s="31">
        <v>2</v>
      </c>
      <c r="L24" s="32">
        <f t="shared" si="1"/>
        <v>8</v>
      </c>
      <c r="M24" s="27">
        <v>4</v>
      </c>
      <c r="N24" s="24">
        <v>7</v>
      </c>
      <c r="O24" s="24">
        <v>4</v>
      </c>
      <c r="P24" s="25">
        <f t="shared" si="2"/>
        <v>15</v>
      </c>
      <c r="Q24" s="26">
        <v>2</v>
      </c>
      <c r="R24" s="26">
        <v>7</v>
      </c>
      <c r="S24" s="26">
        <v>4</v>
      </c>
      <c r="T24" s="25">
        <f t="shared" si="3"/>
        <v>13</v>
      </c>
      <c r="U24" s="26"/>
      <c r="V24" s="26"/>
      <c r="W24" s="26"/>
      <c r="X24" s="25">
        <f t="shared" si="4"/>
        <v>0</v>
      </c>
      <c r="Y24" s="26"/>
      <c r="Z24" s="26"/>
      <c r="AA24" s="26"/>
      <c r="AB24" s="25">
        <f t="shared" si="5"/>
        <v>0</v>
      </c>
      <c r="AC24" s="26"/>
      <c r="AD24" s="26"/>
      <c r="AE24" s="26"/>
      <c r="AF24" s="25">
        <f t="shared" si="6"/>
        <v>0</v>
      </c>
      <c r="AG24" s="26"/>
      <c r="AH24" s="26"/>
      <c r="AI24" s="26"/>
      <c r="AJ24" s="25">
        <f t="shared" si="7"/>
        <v>0</v>
      </c>
      <c r="AK24" s="75">
        <f t="shared" si="8"/>
        <v>2.6666666666666665</v>
      </c>
      <c r="AL24" s="75">
        <f t="shared" si="9"/>
        <v>6</v>
      </c>
      <c r="AM24" s="75">
        <f t="shared" si="10"/>
        <v>3.3333333333333335</v>
      </c>
      <c r="AN24" s="76">
        <f t="shared" si="11"/>
        <v>12</v>
      </c>
      <c r="AO24" s="76">
        <f t="shared" si="12"/>
        <v>12</v>
      </c>
      <c r="AP24" s="76">
        <f t="shared" si="13"/>
        <v>12</v>
      </c>
      <c r="AQ24" s="77">
        <f t="shared" si="14"/>
        <v>3</v>
      </c>
      <c r="AR24" s="78" t="str">
        <f t="shared" si="15"/>
        <v>OK.</v>
      </c>
      <c r="AS24" s="43">
        <f t="shared" si="16"/>
        <v>7</v>
      </c>
      <c r="AT24" s="22">
        <f t="shared" si="17"/>
        <v>1</v>
      </c>
      <c r="AU24" s="22">
        <f t="shared" si="18"/>
        <v>1</v>
      </c>
      <c r="AV24" s="22">
        <f t="shared" si="19"/>
        <v>0</v>
      </c>
      <c r="AW24" s="22">
        <f t="shared" si="20"/>
        <v>0</v>
      </c>
      <c r="AX24" s="22">
        <f t="shared" si="21"/>
        <v>0</v>
      </c>
      <c r="AY24" s="22">
        <f t="shared" si="22"/>
        <v>0</v>
      </c>
      <c r="AZ24" s="22">
        <f t="shared" si="23"/>
        <v>0</v>
      </c>
      <c r="BA24" s="22">
        <f t="shared" si="24"/>
        <v>1</v>
      </c>
      <c r="BB24" s="33">
        <f t="shared" si="25"/>
        <v>8</v>
      </c>
      <c r="BC24" s="33">
        <f t="shared" si="26"/>
        <v>15</v>
      </c>
      <c r="BD24" s="33">
        <f t="shared" si="27"/>
        <v>7</v>
      </c>
      <c r="BE24" s="33" t="str">
        <f t="shared" si="28"/>
        <v>ass</v>
      </c>
      <c r="BF24" s="33">
        <f t="shared" si="29"/>
        <v>8</v>
      </c>
      <c r="BG24" s="33">
        <f t="shared" si="30"/>
        <v>15</v>
      </c>
      <c r="BH24" s="33">
        <f t="shared" si="31"/>
        <v>13</v>
      </c>
      <c r="BI24" s="33" t="str">
        <f t="shared" si="32"/>
        <v>ass</v>
      </c>
      <c r="BJ24" s="33" t="str">
        <f t="shared" si="33"/>
        <v>ass</v>
      </c>
      <c r="BK24" s="33" t="str">
        <f t="shared" si="34"/>
        <v>ass</v>
      </c>
      <c r="BL24" s="33" t="str">
        <f t="shared" si="35"/>
        <v>ass</v>
      </c>
      <c r="BM24" s="39">
        <f t="shared" si="36"/>
        <v>2.6666666666666665</v>
      </c>
      <c r="BN24" s="39">
        <f t="shared" si="37"/>
        <v>6</v>
      </c>
      <c r="BO24" s="39">
        <f t="shared" si="38"/>
        <v>3.3333333333333335</v>
      </c>
      <c r="BP24">
        <f t="shared" si="39"/>
        <v>1</v>
      </c>
      <c r="BQ24">
        <f t="shared" si="40"/>
        <v>3</v>
      </c>
    </row>
    <row r="25" spans="1:69" ht="39" thickBot="1">
      <c r="A25" s="2">
        <v>16</v>
      </c>
      <c r="B25" s="72" t="s">
        <v>119</v>
      </c>
      <c r="C25" s="72" t="s">
        <v>120</v>
      </c>
      <c r="D25" s="56" t="s">
        <v>38</v>
      </c>
      <c r="E25" s="55"/>
      <c r="F25" s="31"/>
      <c r="G25" s="31"/>
      <c r="H25" s="32">
        <f t="shared" si="0"/>
        <v>0</v>
      </c>
      <c r="I25" s="31"/>
      <c r="J25" s="31"/>
      <c r="K25" s="31"/>
      <c r="L25" s="32">
        <f t="shared" si="1"/>
        <v>0</v>
      </c>
      <c r="M25" s="27"/>
      <c r="N25" s="24"/>
      <c r="O25" s="24"/>
      <c r="P25" s="25">
        <f t="shared" si="2"/>
        <v>0</v>
      </c>
      <c r="Q25" s="26">
        <v>2</v>
      </c>
      <c r="R25" s="26">
        <v>7</v>
      </c>
      <c r="S25" s="26">
        <v>3</v>
      </c>
      <c r="T25" s="25">
        <f t="shared" si="3"/>
        <v>12</v>
      </c>
      <c r="U25" s="26"/>
      <c r="V25" s="26"/>
      <c r="W25" s="26"/>
      <c r="X25" s="25">
        <f t="shared" si="4"/>
        <v>0</v>
      </c>
      <c r="Y25" s="26">
        <v>3</v>
      </c>
      <c r="Z25" s="26">
        <v>6</v>
      </c>
      <c r="AA25" s="26">
        <v>4</v>
      </c>
      <c r="AB25" s="25">
        <f t="shared" si="5"/>
        <v>13</v>
      </c>
      <c r="AC25" s="26">
        <v>4</v>
      </c>
      <c r="AD25" s="26">
        <v>7</v>
      </c>
      <c r="AE25" s="26">
        <v>2.5</v>
      </c>
      <c r="AF25" s="25">
        <f t="shared" si="6"/>
        <v>13.5</v>
      </c>
      <c r="AG25" s="26"/>
      <c r="AH25" s="26"/>
      <c r="AI25" s="26"/>
      <c r="AJ25" s="25">
        <f t="shared" si="7"/>
        <v>0</v>
      </c>
      <c r="AK25" s="75">
        <f t="shared" si="8"/>
        <v>3</v>
      </c>
      <c r="AL25" s="75">
        <f t="shared" si="9"/>
        <v>6.666666666666667</v>
      </c>
      <c r="AM25" s="75">
        <f t="shared" si="10"/>
        <v>3.1666666666666665</v>
      </c>
      <c r="AN25" s="76">
        <f t="shared" si="11"/>
        <v>12.833333333333334</v>
      </c>
      <c r="AO25" s="76">
        <f t="shared" si="12"/>
        <v>12.833333333333334</v>
      </c>
      <c r="AP25" s="76">
        <f t="shared" si="13"/>
        <v>12.833333333333334</v>
      </c>
      <c r="AQ25" s="77">
        <f t="shared" si="14"/>
        <v>3</v>
      </c>
      <c r="AR25" s="78" t="str">
        <f t="shared" si="15"/>
        <v>OK.</v>
      </c>
      <c r="AS25" s="43">
        <f t="shared" si="16"/>
        <v>1.5</v>
      </c>
      <c r="AT25" s="22">
        <f t="shared" si="17"/>
        <v>0</v>
      </c>
      <c r="AU25" s="22">
        <f t="shared" si="18"/>
        <v>1</v>
      </c>
      <c r="AV25" s="22">
        <f t="shared" si="19"/>
        <v>0</v>
      </c>
      <c r="AW25" s="22">
        <f t="shared" si="20"/>
        <v>1</v>
      </c>
      <c r="AX25" s="22">
        <f t="shared" si="21"/>
        <v>1</v>
      </c>
      <c r="AY25" s="22">
        <f t="shared" si="22"/>
        <v>0</v>
      </c>
      <c r="AZ25" s="22">
        <f t="shared" si="23"/>
        <v>0</v>
      </c>
      <c r="BA25" s="22">
        <f t="shared" si="24"/>
        <v>0</v>
      </c>
      <c r="BB25" s="33">
        <f t="shared" si="25"/>
        <v>12</v>
      </c>
      <c r="BC25" s="33">
        <f t="shared" si="26"/>
        <v>13.5</v>
      </c>
      <c r="BD25" s="33">
        <f t="shared" si="27"/>
        <v>1.5</v>
      </c>
      <c r="BE25" s="33" t="str">
        <f t="shared" si="28"/>
        <v>ass</v>
      </c>
      <c r="BF25" s="33" t="str">
        <f t="shared" si="29"/>
        <v>ass</v>
      </c>
      <c r="BG25" s="33" t="str">
        <f t="shared" si="30"/>
        <v>ass</v>
      </c>
      <c r="BH25" s="33">
        <f t="shared" si="31"/>
        <v>12</v>
      </c>
      <c r="BI25" s="33" t="str">
        <f t="shared" si="32"/>
        <v>ass</v>
      </c>
      <c r="BJ25" s="33">
        <f t="shared" si="33"/>
        <v>13</v>
      </c>
      <c r="BK25" s="33">
        <f t="shared" si="34"/>
        <v>13.5</v>
      </c>
      <c r="BL25" s="33" t="str">
        <f t="shared" si="35"/>
        <v>ass</v>
      </c>
      <c r="BM25" s="39">
        <f t="shared" si="36"/>
        <v>3</v>
      </c>
      <c r="BN25" s="39">
        <f t="shared" si="37"/>
        <v>6.666666666666667</v>
      </c>
      <c r="BO25" s="39">
        <f t="shared" si="38"/>
        <v>3.1666666666666665</v>
      </c>
      <c r="BP25">
        <f t="shared" si="39"/>
        <v>1</v>
      </c>
      <c r="BQ25">
        <f t="shared" si="40"/>
        <v>3</v>
      </c>
    </row>
    <row r="26" spans="1:69" ht="32.25" thickBot="1">
      <c r="A26" s="2">
        <v>17</v>
      </c>
      <c r="B26" s="72" t="s">
        <v>121</v>
      </c>
      <c r="C26" s="72" t="s">
        <v>122</v>
      </c>
      <c r="D26" s="56" t="s">
        <v>39</v>
      </c>
      <c r="E26" s="55"/>
      <c r="F26" s="31"/>
      <c r="G26" s="31"/>
      <c r="H26" s="32">
        <f t="shared" si="0"/>
        <v>0</v>
      </c>
      <c r="I26" s="31">
        <v>2</v>
      </c>
      <c r="J26" s="31">
        <v>3</v>
      </c>
      <c r="K26" s="31">
        <v>2</v>
      </c>
      <c r="L26" s="32">
        <f t="shared" si="1"/>
        <v>7</v>
      </c>
      <c r="M26" s="27"/>
      <c r="N26" s="24"/>
      <c r="O26" s="24"/>
      <c r="P26" s="25">
        <f t="shared" si="2"/>
        <v>0</v>
      </c>
      <c r="Q26" s="26"/>
      <c r="R26" s="26"/>
      <c r="S26" s="26"/>
      <c r="T26" s="25">
        <f t="shared" si="3"/>
        <v>0</v>
      </c>
      <c r="U26" s="26"/>
      <c r="V26" s="26"/>
      <c r="W26" s="26"/>
      <c r="X26" s="25">
        <f t="shared" si="4"/>
        <v>0</v>
      </c>
      <c r="Y26" s="26">
        <v>3</v>
      </c>
      <c r="Z26" s="26">
        <v>3</v>
      </c>
      <c r="AA26" s="26">
        <v>3</v>
      </c>
      <c r="AB26" s="25">
        <f t="shared" si="5"/>
        <v>9</v>
      </c>
      <c r="AC26" s="26">
        <v>0.5</v>
      </c>
      <c r="AD26" s="26">
        <v>2.5</v>
      </c>
      <c r="AE26" s="26">
        <v>3</v>
      </c>
      <c r="AF26" s="25">
        <f t="shared" si="6"/>
        <v>6</v>
      </c>
      <c r="AG26" s="26"/>
      <c r="AH26" s="26"/>
      <c r="AI26" s="26"/>
      <c r="AJ26" s="25">
        <f t="shared" si="7"/>
        <v>0</v>
      </c>
      <c r="AK26" s="75">
        <f t="shared" si="8"/>
        <v>1.8333333333333333</v>
      </c>
      <c r="AL26" s="75">
        <f t="shared" si="9"/>
        <v>2.8333333333333335</v>
      </c>
      <c r="AM26" s="75">
        <f t="shared" si="10"/>
        <v>2.6666666666666665</v>
      </c>
      <c r="AN26" s="76">
        <f t="shared" si="11"/>
        <v>7.3333333333333339</v>
      </c>
      <c r="AO26" s="76">
        <f t="shared" si="12"/>
        <v>7.3333333333333339</v>
      </c>
      <c r="AP26" s="76">
        <f t="shared" si="13"/>
        <v>7.3333333333333339</v>
      </c>
      <c r="AQ26" s="77">
        <f t="shared" si="14"/>
        <v>3</v>
      </c>
      <c r="AR26" s="78" t="str">
        <f t="shared" si="15"/>
        <v>OK.</v>
      </c>
      <c r="AS26" s="43">
        <f t="shared" si="16"/>
        <v>3</v>
      </c>
      <c r="AT26" s="22">
        <f t="shared" si="17"/>
        <v>0</v>
      </c>
      <c r="AU26" s="22">
        <f t="shared" si="18"/>
        <v>0</v>
      </c>
      <c r="AV26" s="22">
        <f t="shared" si="19"/>
        <v>0</v>
      </c>
      <c r="AW26" s="22">
        <f t="shared" si="20"/>
        <v>1</v>
      </c>
      <c r="AX26" s="22">
        <f t="shared" si="21"/>
        <v>1</v>
      </c>
      <c r="AY26" s="22">
        <f t="shared" si="22"/>
        <v>0</v>
      </c>
      <c r="AZ26" s="22">
        <f t="shared" si="23"/>
        <v>0</v>
      </c>
      <c r="BA26" s="22">
        <f t="shared" si="24"/>
        <v>1</v>
      </c>
      <c r="BB26" s="33">
        <f t="shared" si="25"/>
        <v>6</v>
      </c>
      <c r="BC26" s="33">
        <f t="shared" si="26"/>
        <v>9</v>
      </c>
      <c r="BD26" s="33">
        <f t="shared" si="27"/>
        <v>3</v>
      </c>
      <c r="BE26" s="33" t="str">
        <f t="shared" si="28"/>
        <v>ass</v>
      </c>
      <c r="BF26" s="33">
        <f t="shared" si="29"/>
        <v>7</v>
      </c>
      <c r="BG26" s="33" t="str">
        <f t="shared" si="30"/>
        <v>ass</v>
      </c>
      <c r="BH26" s="33" t="str">
        <f t="shared" si="31"/>
        <v>ass</v>
      </c>
      <c r="BI26" s="33" t="str">
        <f t="shared" si="32"/>
        <v>ass</v>
      </c>
      <c r="BJ26" s="33">
        <f t="shared" si="33"/>
        <v>9</v>
      </c>
      <c r="BK26" s="33">
        <f t="shared" si="34"/>
        <v>6</v>
      </c>
      <c r="BL26" s="33" t="str">
        <f t="shared" si="35"/>
        <v>ass</v>
      </c>
      <c r="BM26" s="39">
        <f t="shared" si="36"/>
        <v>1.8333333333333333</v>
      </c>
      <c r="BN26" s="39">
        <f t="shared" si="37"/>
        <v>2.8333333333333335</v>
      </c>
      <c r="BO26" s="39">
        <f t="shared" si="38"/>
        <v>2.6666666666666665</v>
      </c>
      <c r="BP26">
        <f t="shared" si="39"/>
        <v>1</v>
      </c>
      <c r="BQ26">
        <f t="shared" si="40"/>
        <v>3</v>
      </c>
    </row>
    <row r="27" spans="1:69" ht="32.25" thickBot="1">
      <c r="A27" s="2">
        <v>18</v>
      </c>
      <c r="B27" s="72" t="s">
        <v>123</v>
      </c>
      <c r="C27" s="72" t="s">
        <v>124</v>
      </c>
      <c r="D27" s="56" t="s">
        <v>64</v>
      </c>
      <c r="E27" s="55">
        <v>5</v>
      </c>
      <c r="F27" s="31">
        <v>12</v>
      </c>
      <c r="G27" s="31">
        <v>5.5</v>
      </c>
      <c r="H27" s="32">
        <f t="shared" si="0"/>
        <v>22.5</v>
      </c>
      <c r="I27" s="31"/>
      <c r="J27" s="31"/>
      <c r="K27" s="31"/>
      <c r="L27" s="32">
        <f t="shared" si="1"/>
        <v>0</v>
      </c>
      <c r="M27" s="27">
        <v>6</v>
      </c>
      <c r="N27" s="24">
        <v>7</v>
      </c>
      <c r="O27" s="24">
        <v>6</v>
      </c>
      <c r="P27" s="25">
        <f t="shared" si="2"/>
        <v>19</v>
      </c>
      <c r="Q27" s="26"/>
      <c r="R27" s="26"/>
      <c r="S27" s="26"/>
      <c r="T27" s="25">
        <f t="shared" si="3"/>
        <v>0</v>
      </c>
      <c r="U27" s="26"/>
      <c r="V27" s="26"/>
      <c r="W27" s="26"/>
      <c r="X27" s="25">
        <f t="shared" si="4"/>
        <v>0</v>
      </c>
      <c r="Y27" s="26"/>
      <c r="Z27" s="26"/>
      <c r="AA27" s="26"/>
      <c r="AB27" s="25">
        <f t="shared" si="5"/>
        <v>0</v>
      </c>
      <c r="AC27" s="26">
        <v>6</v>
      </c>
      <c r="AD27" s="26">
        <v>12</v>
      </c>
      <c r="AE27" s="26">
        <v>5.5</v>
      </c>
      <c r="AF27" s="25">
        <f t="shared" si="6"/>
        <v>23.5</v>
      </c>
      <c r="AG27" s="26"/>
      <c r="AH27" s="26"/>
      <c r="AI27" s="26"/>
      <c r="AJ27" s="25">
        <f t="shared" si="7"/>
        <v>0</v>
      </c>
      <c r="AK27" s="75">
        <f t="shared" si="8"/>
        <v>5.666666666666667</v>
      </c>
      <c r="AL27" s="75">
        <f t="shared" si="9"/>
        <v>10.333333333333334</v>
      </c>
      <c r="AM27" s="75">
        <f t="shared" si="10"/>
        <v>5.666666666666667</v>
      </c>
      <c r="AN27" s="76">
        <f t="shared" si="11"/>
        <v>21.666666666666668</v>
      </c>
      <c r="AO27" s="76">
        <f t="shared" si="12"/>
        <v>21.666666666666668</v>
      </c>
      <c r="AP27" s="76">
        <f t="shared" si="13"/>
        <v>21.666666666666668</v>
      </c>
      <c r="AQ27" s="77">
        <f t="shared" si="14"/>
        <v>3</v>
      </c>
      <c r="AR27" s="78" t="str">
        <f t="shared" si="15"/>
        <v>OK.</v>
      </c>
      <c r="AS27" s="43">
        <f t="shared" si="16"/>
        <v>4.5</v>
      </c>
      <c r="AT27" s="22">
        <f t="shared" si="17"/>
        <v>1</v>
      </c>
      <c r="AU27" s="22">
        <f t="shared" si="18"/>
        <v>0</v>
      </c>
      <c r="AV27" s="22">
        <f t="shared" si="19"/>
        <v>0</v>
      </c>
      <c r="AW27" s="22">
        <f t="shared" si="20"/>
        <v>0</v>
      </c>
      <c r="AX27" s="22">
        <f t="shared" si="21"/>
        <v>1</v>
      </c>
      <c r="AY27" s="22">
        <f t="shared" si="22"/>
        <v>0</v>
      </c>
      <c r="AZ27" s="22">
        <f t="shared" si="23"/>
        <v>1</v>
      </c>
      <c r="BA27" s="22">
        <f t="shared" si="24"/>
        <v>0</v>
      </c>
      <c r="BB27" s="33">
        <f t="shared" si="25"/>
        <v>19</v>
      </c>
      <c r="BC27" s="33">
        <f t="shared" si="26"/>
        <v>23.5</v>
      </c>
      <c r="BD27" s="33">
        <f t="shared" si="27"/>
        <v>4.5</v>
      </c>
      <c r="BE27" s="33">
        <f t="shared" si="28"/>
        <v>22.5</v>
      </c>
      <c r="BF27" s="33" t="str">
        <f t="shared" si="29"/>
        <v>ass</v>
      </c>
      <c r="BG27" s="33">
        <f t="shared" si="30"/>
        <v>19</v>
      </c>
      <c r="BH27" s="33" t="str">
        <f t="shared" si="31"/>
        <v>ass</v>
      </c>
      <c r="BI27" s="33" t="str">
        <f t="shared" si="32"/>
        <v>ass</v>
      </c>
      <c r="BJ27" s="33" t="str">
        <f t="shared" si="33"/>
        <v>ass</v>
      </c>
      <c r="BK27" s="33">
        <f t="shared" si="34"/>
        <v>23.5</v>
      </c>
      <c r="BL27" s="33" t="str">
        <f t="shared" si="35"/>
        <v>ass</v>
      </c>
      <c r="BM27" s="39">
        <f t="shared" si="36"/>
        <v>5.666666666666667</v>
      </c>
      <c r="BN27" s="39">
        <f t="shared" si="37"/>
        <v>10.333333333333334</v>
      </c>
      <c r="BO27" s="39">
        <f t="shared" si="38"/>
        <v>5.666666666666667</v>
      </c>
      <c r="BP27">
        <f t="shared" si="39"/>
        <v>1</v>
      </c>
      <c r="BQ27">
        <f t="shared" si="40"/>
        <v>3</v>
      </c>
    </row>
    <row r="28" spans="1:69" ht="32.25" thickBot="1">
      <c r="A28" s="2">
        <v>19</v>
      </c>
      <c r="B28" s="71" t="s">
        <v>79</v>
      </c>
      <c r="C28" s="71" t="s">
        <v>125</v>
      </c>
      <c r="D28" s="56" t="s">
        <v>40</v>
      </c>
      <c r="E28" s="55">
        <v>5</v>
      </c>
      <c r="F28" s="31">
        <v>8.5</v>
      </c>
      <c r="G28" s="31">
        <v>3.5</v>
      </c>
      <c r="H28" s="32">
        <f t="shared" si="0"/>
        <v>17</v>
      </c>
      <c r="I28" s="31"/>
      <c r="J28" s="31"/>
      <c r="K28" s="31"/>
      <c r="L28" s="32">
        <f t="shared" si="1"/>
        <v>0</v>
      </c>
      <c r="M28" s="27">
        <v>6</v>
      </c>
      <c r="N28" s="24">
        <v>11</v>
      </c>
      <c r="O28" s="24">
        <v>6</v>
      </c>
      <c r="P28" s="25">
        <f t="shared" si="2"/>
        <v>23</v>
      </c>
      <c r="Q28" s="26"/>
      <c r="R28" s="26"/>
      <c r="S28" s="26"/>
      <c r="T28" s="25">
        <f t="shared" si="3"/>
        <v>0</v>
      </c>
      <c r="U28" s="26"/>
      <c r="V28" s="26"/>
      <c r="W28" s="26"/>
      <c r="X28" s="25">
        <f t="shared" si="4"/>
        <v>0</v>
      </c>
      <c r="Y28" s="26"/>
      <c r="Z28" s="26"/>
      <c r="AA28" s="26"/>
      <c r="AB28" s="25">
        <f t="shared" si="5"/>
        <v>0</v>
      </c>
      <c r="AC28" s="26">
        <v>6</v>
      </c>
      <c r="AD28" s="26">
        <v>9</v>
      </c>
      <c r="AE28" s="26">
        <v>6</v>
      </c>
      <c r="AF28" s="25">
        <f t="shared" si="6"/>
        <v>21</v>
      </c>
      <c r="AG28" s="26"/>
      <c r="AH28" s="26"/>
      <c r="AI28" s="26"/>
      <c r="AJ28" s="25">
        <f t="shared" si="7"/>
        <v>0</v>
      </c>
      <c r="AK28" s="75">
        <f t="shared" si="8"/>
        <v>5.666666666666667</v>
      </c>
      <c r="AL28" s="75">
        <f t="shared" si="9"/>
        <v>9.5</v>
      </c>
      <c r="AM28" s="75">
        <f t="shared" si="10"/>
        <v>5.166666666666667</v>
      </c>
      <c r="AN28" s="76">
        <f t="shared" si="11"/>
        <v>20.333333333333336</v>
      </c>
      <c r="AO28" s="76">
        <f t="shared" si="12"/>
        <v>20.333333333333336</v>
      </c>
      <c r="AP28" s="76">
        <f t="shared" si="13"/>
        <v>20.333333333333336</v>
      </c>
      <c r="AQ28" s="77">
        <f t="shared" si="14"/>
        <v>3</v>
      </c>
      <c r="AR28" s="78" t="str">
        <f t="shared" si="15"/>
        <v>OK.</v>
      </c>
      <c r="AS28" s="43">
        <f t="shared" si="16"/>
        <v>6</v>
      </c>
      <c r="AT28" s="22">
        <f t="shared" si="17"/>
        <v>1</v>
      </c>
      <c r="AU28" s="22">
        <f t="shared" si="18"/>
        <v>0</v>
      </c>
      <c r="AV28" s="22">
        <f t="shared" si="19"/>
        <v>0</v>
      </c>
      <c r="AW28" s="22">
        <f t="shared" si="20"/>
        <v>0</v>
      </c>
      <c r="AX28" s="22">
        <f t="shared" si="21"/>
        <v>1</v>
      </c>
      <c r="AY28" s="22">
        <f t="shared" si="22"/>
        <v>0</v>
      </c>
      <c r="AZ28" s="22">
        <f t="shared" si="23"/>
        <v>1</v>
      </c>
      <c r="BA28" s="22">
        <f t="shared" si="24"/>
        <v>0</v>
      </c>
      <c r="BB28" s="33">
        <f t="shared" si="25"/>
        <v>17</v>
      </c>
      <c r="BC28" s="33">
        <f t="shared" si="26"/>
        <v>23</v>
      </c>
      <c r="BD28" s="33">
        <f t="shared" si="27"/>
        <v>6</v>
      </c>
      <c r="BE28" s="33">
        <f t="shared" si="28"/>
        <v>17</v>
      </c>
      <c r="BF28" s="33" t="str">
        <f t="shared" si="29"/>
        <v>ass</v>
      </c>
      <c r="BG28" s="33">
        <f t="shared" si="30"/>
        <v>23</v>
      </c>
      <c r="BH28" s="33" t="str">
        <f t="shared" si="31"/>
        <v>ass</v>
      </c>
      <c r="BI28" s="33" t="str">
        <f t="shared" si="32"/>
        <v>ass</v>
      </c>
      <c r="BJ28" s="33" t="str">
        <f t="shared" si="33"/>
        <v>ass</v>
      </c>
      <c r="BK28" s="33">
        <f t="shared" si="34"/>
        <v>21</v>
      </c>
      <c r="BL28" s="33" t="str">
        <f t="shared" si="35"/>
        <v>ass</v>
      </c>
      <c r="BM28" s="39">
        <f t="shared" si="36"/>
        <v>5.666666666666667</v>
      </c>
      <c r="BN28" s="39">
        <f t="shared" si="37"/>
        <v>9.5</v>
      </c>
      <c r="BO28" s="39">
        <f t="shared" si="38"/>
        <v>5.166666666666667</v>
      </c>
      <c r="BP28">
        <f t="shared" si="39"/>
        <v>1</v>
      </c>
      <c r="BQ28">
        <f t="shared" si="40"/>
        <v>3</v>
      </c>
    </row>
    <row r="29" spans="1:69" ht="51.75" thickBot="1">
      <c r="A29" s="2">
        <v>20</v>
      </c>
      <c r="B29" s="71" t="s">
        <v>79</v>
      </c>
      <c r="C29" s="72" t="s">
        <v>82</v>
      </c>
      <c r="D29" s="56" t="s">
        <v>65</v>
      </c>
      <c r="E29" s="55">
        <v>5</v>
      </c>
      <c r="F29" s="31">
        <v>5.5</v>
      </c>
      <c r="G29" s="31">
        <v>4</v>
      </c>
      <c r="H29" s="32">
        <f t="shared" si="0"/>
        <v>14.5</v>
      </c>
      <c r="I29" s="31">
        <v>5</v>
      </c>
      <c r="J29" s="31">
        <v>6</v>
      </c>
      <c r="K29" s="31">
        <v>4</v>
      </c>
      <c r="L29" s="32">
        <f t="shared" si="1"/>
        <v>15</v>
      </c>
      <c r="M29" s="27">
        <v>6</v>
      </c>
      <c r="N29" s="24">
        <v>15</v>
      </c>
      <c r="O29" s="24">
        <v>7</v>
      </c>
      <c r="P29" s="25">
        <f t="shared" si="2"/>
        <v>28</v>
      </c>
      <c r="Q29" s="26">
        <v>6</v>
      </c>
      <c r="R29" s="26">
        <v>8</v>
      </c>
      <c r="S29" s="26">
        <v>3</v>
      </c>
      <c r="T29" s="25">
        <f t="shared" si="3"/>
        <v>17</v>
      </c>
      <c r="U29" s="26"/>
      <c r="V29" s="26"/>
      <c r="W29" s="26"/>
      <c r="X29" s="25">
        <f t="shared" si="4"/>
        <v>0</v>
      </c>
      <c r="Y29" s="26"/>
      <c r="Z29" s="26"/>
      <c r="AA29" s="26"/>
      <c r="AB29" s="25">
        <f t="shared" si="5"/>
        <v>0</v>
      </c>
      <c r="AC29" s="26"/>
      <c r="AD29" s="26"/>
      <c r="AE29" s="26"/>
      <c r="AF29" s="25">
        <f t="shared" si="6"/>
        <v>0</v>
      </c>
      <c r="AG29" s="26"/>
      <c r="AH29" s="26"/>
      <c r="AI29" s="26"/>
      <c r="AJ29" s="25">
        <f t="shared" si="7"/>
        <v>0</v>
      </c>
      <c r="AK29" s="75">
        <f t="shared" si="8"/>
        <v>5.5</v>
      </c>
      <c r="AL29" s="75">
        <f t="shared" si="9"/>
        <v>8.625</v>
      </c>
      <c r="AM29" s="75">
        <f t="shared" si="10"/>
        <v>4.5</v>
      </c>
      <c r="AN29" s="76">
        <f t="shared" si="11"/>
        <v>18.625</v>
      </c>
      <c r="AO29" s="76">
        <f t="shared" si="12"/>
        <v>18.625</v>
      </c>
      <c r="AP29" s="76">
        <f t="shared" si="13"/>
        <v>18.625</v>
      </c>
      <c r="AQ29" s="77">
        <f t="shared" si="14"/>
        <v>4</v>
      </c>
      <c r="AR29" s="78" t="str">
        <f t="shared" si="15"/>
        <v>za duża rozbieżność</v>
      </c>
      <c r="AS29" s="43">
        <f t="shared" si="16"/>
        <v>13.5</v>
      </c>
      <c r="AT29" s="22">
        <f t="shared" si="17"/>
        <v>1</v>
      </c>
      <c r="AU29" s="22">
        <f t="shared" si="18"/>
        <v>1</v>
      </c>
      <c r="AV29" s="22">
        <f t="shared" si="19"/>
        <v>0</v>
      </c>
      <c r="AW29" s="22">
        <f t="shared" si="20"/>
        <v>0</v>
      </c>
      <c r="AX29" s="22">
        <f t="shared" si="21"/>
        <v>0</v>
      </c>
      <c r="AY29" s="22">
        <f t="shared" si="22"/>
        <v>0</v>
      </c>
      <c r="AZ29" s="22">
        <f t="shared" si="23"/>
        <v>1</v>
      </c>
      <c r="BA29" s="22">
        <f t="shared" si="24"/>
        <v>1</v>
      </c>
      <c r="BB29" s="33">
        <f t="shared" si="25"/>
        <v>14.5</v>
      </c>
      <c r="BC29" s="33">
        <f t="shared" si="26"/>
        <v>28</v>
      </c>
      <c r="BD29" s="33">
        <f t="shared" si="27"/>
        <v>13.5</v>
      </c>
      <c r="BE29" s="33">
        <f t="shared" si="28"/>
        <v>14.5</v>
      </c>
      <c r="BF29" s="33">
        <f t="shared" si="29"/>
        <v>15</v>
      </c>
      <c r="BG29" s="33">
        <f t="shared" si="30"/>
        <v>28</v>
      </c>
      <c r="BH29" s="33">
        <f t="shared" si="31"/>
        <v>17</v>
      </c>
      <c r="BI29" s="33" t="str">
        <f t="shared" si="32"/>
        <v>ass</v>
      </c>
      <c r="BJ29" s="33" t="str">
        <f t="shared" si="33"/>
        <v>ass</v>
      </c>
      <c r="BK29" s="33" t="str">
        <f t="shared" si="34"/>
        <v>ass</v>
      </c>
      <c r="BL29" s="33" t="str">
        <f t="shared" si="35"/>
        <v>ass</v>
      </c>
      <c r="BM29" s="39">
        <f t="shared" si="36"/>
        <v>5.5</v>
      </c>
      <c r="BN29" s="39">
        <f t="shared" si="37"/>
        <v>8.625</v>
      </c>
      <c r="BO29" s="39">
        <f t="shared" si="38"/>
        <v>4.5</v>
      </c>
      <c r="BP29">
        <f t="shared" si="39"/>
        <v>1</v>
      </c>
      <c r="BQ29">
        <f t="shared" si="40"/>
        <v>4</v>
      </c>
    </row>
    <row r="30" spans="1:69" ht="51.75" thickBot="1">
      <c r="A30" s="2">
        <v>21</v>
      </c>
      <c r="B30" s="72" t="s">
        <v>126</v>
      </c>
      <c r="C30" s="73" t="s">
        <v>127</v>
      </c>
      <c r="D30" s="56" t="s">
        <v>41</v>
      </c>
      <c r="E30" s="55"/>
      <c r="F30" s="31"/>
      <c r="G30" s="31"/>
      <c r="H30" s="32">
        <f t="shared" si="0"/>
        <v>0</v>
      </c>
      <c r="I30" s="31">
        <v>2</v>
      </c>
      <c r="J30" s="31">
        <v>3</v>
      </c>
      <c r="K30" s="31">
        <v>3</v>
      </c>
      <c r="L30" s="32">
        <f t="shared" si="1"/>
        <v>8</v>
      </c>
      <c r="M30" s="27">
        <v>6</v>
      </c>
      <c r="N30" s="24">
        <v>12</v>
      </c>
      <c r="O30" s="24">
        <v>7</v>
      </c>
      <c r="P30" s="25">
        <f t="shared" si="2"/>
        <v>25</v>
      </c>
      <c r="Q30" s="26"/>
      <c r="R30" s="26"/>
      <c r="S30" s="26"/>
      <c r="T30" s="25">
        <f t="shared" si="3"/>
        <v>0</v>
      </c>
      <c r="U30" s="26"/>
      <c r="V30" s="26"/>
      <c r="W30" s="26"/>
      <c r="X30" s="25">
        <f t="shared" si="4"/>
        <v>0</v>
      </c>
      <c r="Y30" s="26">
        <v>2</v>
      </c>
      <c r="Z30" s="26">
        <v>4</v>
      </c>
      <c r="AA30" s="26">
        <v>3</v>
      </c>
      <c r="AB30" s="25">
        <f t="shared" si="5"/>
        <v>9</v>
      </c>
      <c r="AC30" s="26">
        <v>2</v>
      </c>
      <c r="AD30" s="26">
        <v>2.5</v>
      </c>
      <c r="AE30" s="26">
        <v>3.5</v>
      </c>
      <c r="AF30" s="25">
        <f t="shared" si="6"/>
        <v>8</v>
      </c>
      <c r="AG30" s="26"/>
      <c r="AH30" s="26"/>
      <c r="AI30" s="26"/>
      <c r="AJ30" s="25">
        <f t="shared" si="7"/>
        <v>0</v>
      </c>
      <c r="AK30" s="75">
        <f t="shared" si="8"/>
        <v>3</v>
      </c>
      <c r="AL30" s="75">
        <f t="shared" si="9"/>
        <v>5.375</v>
      </c>
      <c r="AM30" s="75">
        <f t="shared" si="10"/>
        <v>4.125</v>
      </c>
      <c r="AN30" s="76">
        <f t="shared" si="11"/>
        <v>12.5</v>
      </c>
      <c r="AO30" s="76">
        <f t="shared" si="12"/>
        <v>12.5</v>
      </c>
      <c r="AP30" s="76">
        <f t="shared" si="13"/>
        <v>12.5</v>
      </c>
      <c r="AQ30" s="77">
        <f t="shared" si="14"/>
        <v>4</v>
      </c>
      <c r="AR30" s="78" t="str">
        <f t="shared" si="15"/>
        <v>za duża rozbieżność</v>
      </c>
      <c r="AS30" s="43">
        <f t="shared" si="16"/>
        <v>17</v>
      </c>
      <c r="AT30" s="22">
        <f t="shared" si="17"/>
        <v>1</v>
      </c>
      <c r="AU30" s="22">
        <f t="shared" si="18"/>
        <v>0</v>
      </c>
      <c r="AV30" s="22">
        <f t="shared" si="19"/>
        <v>0</v>
      </c>
      <c r="AW30" s="22">
        <f t="shared" si="20"/>
        <v>1</v>
      </c>
      <c r="AX30" s="22">
        <f t="shared" si="21"/>
        <v>1</v>
      </c>
      <c r="AY30" s="22">
        <f t="shared" si="22"/>
        <v>0</v>
      </c>
      <c r="AZ30" s="22">
        <f t="shared" si="23"/>
        <v>0</v>
      </c>
      <c r="BA30" s="22">
        <f t="shared" si="24"/>
        <v>1</v>
      </c>
      <c r="BB30" s="33">
        <f t="shared" si="25"/>
        <v>8</v>
      </c>
      <c r="BC30" s="33">
        <f t="shared" si="26"/>
        <v>25</v>
      </c>
      <c r="BD30" s="33">
        <f t="shared" si="27"/>
        <v>17</v>
      </c>
      <c r="BE30" s="33" t="str">
        <f t="shared" si="28"/>
        <v>ass</v>
      </c>
      <c r="BF30" s="33">
        <f t="shared" si="29"/>
        <v>8</v>
      </c>
      <c r="BG30" s="33">
        <f t="shared" si="30"/>
        <v>25</v>
      </c>
      <c r="BH30" s="33" t="str">
        <f t="shared" si="31"/>
        <v>ass</v>
      </c>
      <c r="BI30" s="33" t="str">
        <f t="shared" si="32"/>
        <v>ass</v>
      </c>
      <c r="BJ30" s="33">
        <f t="shared" si="33"/>
        <v>9</v>
      </c>
      <c r="BK30" s="33">
        <f t="shared" si="34"/>
        <v>8</v>
      </c>
      <c r="BL30" s="33" t="str">
        <f t="shared" si="35"/>
        <v>ass</v>
      </c>
      <c r="BM30" s="39">
        <f t="shared" si="36"/>
        <v>3</v>
      </c>
      <c r="BN30" s="39">
        <f t="shared" si="37"/>
        <v>5.375</v>
      </c>
      <c r="BO30" s="39">
        <f t="shared" si="38"/>
        <v>4.125</v>
      </c>
      <c r="BP30">
        <f t="shared" si="39"/>
        <v>1</v>
      </c>
      <c r="BQ30">
        <f t="shared" si="40"/>
        <v>4</v>
      </c>
    </row>
    <row r="31" spans="1:69" ht="51.75" thickBot="1">
      <c r="A31" s="2">
        <v>22</v>
      </c>
      <c r="B31" s="72" t="s">
        <v>128</v>
      </c>
      <c r="C31" s="72" t="s">
        <v>129</v>
      </c>
      <c r="D31" s="56" t="s">
        <v>66</v>
      </c>
      <c r="E31" s="55"/>
      <c r="F31" s="31"/>
      <c r="G31" s="31"/>
      <c r="H31" s="32">
        <f t="shared" si="0"/>
        <v>0</v>
      </c>
      <c r="I31" s="31"/>
      <c r="J31" s="31"/>
      <c r="K31" s="31"/>
      <c r="L31" s="32">
        <f t="shared" si="1"/>
        <v>0</v>
      </c>
      <c r="M31" s="27">
        <v>6</v>
      </c>
      <c r="N31" s="24">
        <v>10</v>
      </c>
      <c r="O31" s="24">
        <v>6</v>
      </c>
      <c r="P31" s="25">
        <f t="shared" si="2"/>
        <v>22</v>
      </c>
      <c r="Q31" s="26">
        <v>2</v>
      </c>
      <c r="R31" s="26">
        <v>5</v>
      </c>
      <c r="S31" s="26">
        <v>3</v>
      </c>
      <c r="T31" s="25">
        <f t="shared" si="3"/>
        <v>10</v>
      </c>
      <c r="U31" s="26"/>
      <c r="V31" s="26"/>
      <c r="W31" s="26"/>
      <c r="X31" s="25">
        <f t="shared" si="4"/>
        <v>0</v>
      </c>
      <c r="Y31" s="26"/>
      <c r="Z31" s="26"/>
      <c r="AA31" s="26"/>
      <c r="AB31" s="25">
        <f t="shared" si="5"/>
        <v>0</v>
      </c>
      <c r="AC31" s="26">
        <v>6</v>
      </c>
      <c r="AD31" s="26">
        <v>7</v>
      </c>
      <c r="AE31" s="26">
        <v>4</v>
      </c>
      <c r="AF31" s="25">
        <f t="shared" si="6"/>
        <v>17</v>
      </c>
      <c r="AG31" s="26">
        <v>4</v>
      </c>
      <c r="AH31" s="26">
        <v>8</v>
      </c>
      <c r="AI31" s="26">
        <v>4</v>
      </c>
      <c r="AJ31" s="25">
        <f t="shared" si="7"/>
        <v>16</v>
      </c>
      <c r="AK31" s="75">
        <f t="shared" si="8"/>
        <v>4.5</v>
      </c>
      <c r="AL31" s="75">
        <f t="shared" si="9"/>
        <v>7.5</v>
      </c>
      <c r="AM31" s="75">
        <f t="shared" si="10"/>
        <v>4.25</v>
      </c>
      <c r="AN31" s="76">
        <f t="shared" si="11"/>
        <v>16.25</v>
      </c>
      <c r="AO31" s="76">
        <f t="shared" si="12"/>
        <v>16.25</v>
      </c>
      <c r="AP31" s="76">
        <f t="shared" si="13"/>
        <v>16.25</v>
      </c>
      <c r="AQ31" s="77">
        <f t="shared" si="14"/>
        <v>4</v>
      </c>
      <c r="AR31" s="78" t="str">
        <f t="shared" si="15"/>
        <v>za duża rozbieżność</v>
      </c>
      <c r="AS31" s="43">
        <f t="shared" si="16"/>
        <v>12</v>
      </c>
      <c r="AT31" s="22">
        <f t="shared" si="17"/>
        <v>1</v>
      </c>
      <c r="AU31" s="22">
        <f t="shared" si="18"/>
        <v>1</v>
      </c>
      <c r="AV31" s="22">
        <f t="shared" si="19"/>
        <v>0</v>
      </c>
      <c r="AW31" s="22">
        <f t="shared" si="20"/>
        <v>0</v>
      </c>
      <c r="AX31" s="22">
        <f t="shared" si="21"/>
        <v>1</v>
      </c>
      <c r="AY31" s="22">
        <f t="shared" si="22"/>
        <v>1</v>
      </c>
      <c r="AZ31" s="22">
        <f t="shared" si="23"/>
        <v>0</v>
      </c>
      <c r="BA31" s="22">
        <f t="shared" si="24"/>
        <v>0</v>
      </c>
      <c r="BB31" s="33">
        <f t="shared" si="25"/>
        <v>10</v>
      </c>
      <c r="BC31" s="33">
        <f t="shared" si="26"/>
        <v>22</v>
      </c>
      <c r="BD31" s="33">
        <f t="shared" si="27"/>
        <v>12</v>
      </c>
      <c r="BE31" s="33" t="str">
        <f t="shared" si="28"/>
        <v>ass</v>
      </c>
      <c r="BF31" s="33" t="str">
        <f t="shared" si="29"/>
        <v>ass</v>
      </c>
      <c r="BG31" s="33">
        <f t="shared" si="30"/>
        <v>22</v>
      </c>
      <c r="BH31" s="33">
        <f t="shared" si="31"/>
        <v>10</v>
      </c>
      <c r="BI31" s="33" t="str">
        <f t="shared" si="32"/>
        <v>ass</v>
      </c>
      <c r="BJ31" s="33" t="str">
        <f t="shared" si="33"/>
        <v>ass</v>
      </c>
      <c r="BK31" s="33">
        <f t="shared" si="34"/>
        <v>17</v>
      </c>
      <c r="BL31" s="33">
        <f t="shared" si="35"/>
        <v>16</v>
      </c>
      <c r="BM31" s="39">
        <f t="shared" si="36"/>
        <v>4.5</v>
      </c>
      <c r="BN31" s="39">
        <f t="shared" si="37"/>
        <v>7.5</v>
      </c>
      <c r="BO31" s="39">
        <f t="shared" si="38"/>
        <v>4.25</v>
      </c>
      <c r="BP31">
        <f t="shared" si="39"/>
        <v>1</v>
      </c>
      <c r="BQ31">
        <f t="shared" si="40"/>
        <v>4</v>
      </c>
    </row>
    <row r="32" spans="1:69" ht="32.25" thickBot="1">
      <c r="A32" s="2">
        <v>23</v>
      </c>
      <c r="B32" s="71" t="s">
        <v>30</v>
      </c>
      <c r="C32" s="72" t="s">
        <v>130</v>
      </c>
      <c r="D32" s="56" t="s">
        <v>42</v>
      </c>
      <c r="E32" s="55"/>
      <c r="F32" s="31"/>
      <c r="G32" s="31"/>
      <c r="H32" s="32">
        <f t="shared" si="0"/>
        <v>0</v>
      </c>
      <c r="I32" s="31"/>
      <c r="J32" s="31"/>
      <c r="K32" s="31"/>
      <c r="L32" s="32">
        <f t="shared" si="1"/>
        <v>0</v>
      </c>
      <c r="M32" s="27">
        <v>6</v>
      </c>
      <c r="N32" s="24">
        <v>11</v>
      </c>
      <c r="O32" s="24">
        <v>7</v>
      </c>
      <c r="P32" s="25">
        <f t="shared" si="2"/>
        <v>24</v>
      </c>
      <c r="Q32" s="26">
        <v>6</v>
      </c>
      <c r="R32" s="26">
        <v>6</v>
      </c>
      <c r="S32" s="26">
        <v>4</v>
      </c>
      <c r="T32" s="25">
        <f t="shared" si="3"/>
        <v>16</v>
      </c>
      <c r="U32" s="26"/>
      <c r="V32" s="26"/>
      <c r="W32" s="26"/>
      <c r="X32" s="25">
        <f t="shared" si="4"/>
        <v>0</v>
      </c>
      <c r="Y32" s="26"/>
      <c r="Z32" s="26"/>
      <c r="AA32" s="26"/>
      <c r="AB32" s="25">
        <f t="shared" si="5"/>
        <v>0</v>
      </c>
      <c r="AC32" s="26">
        <v>6</v>
      </c>
      <c r="AD32" s="26">
        <v>11.5</v>
      </c>
      <c r="AE32" s="26">
        <v>3.5</v>
      </c>
      <c r="AF32" s="25">
        <f t="shared" si="6"/>
        <v>21</v>
      </c>
      <c r="AG32" s="26"/>
      <c r="AH32" s="26"/>
      <c r="AI32" s="26"/>
      <c r="AJ32" s="25">
        <f t="shared" si="7"/>
        <v>0</v>
      </c>
      <c r="AK32" s="75">
        <f t="shared" si="8"/>
        <v>6</v>
      </c>
      <c r="AL32" s="75">
        <f t="shared" si="9"/>
        <v>9.5</v>
      </c>
      <c r="AM32" s="75">
        <f t="shared" si="10"/>
        <v>4.833333333333333</v>
      </c>
      <c r="AN32" s="76">
        <f t="shared" si="11"/>
        <v>20.333333333333332</v>
      </c>
      <c r="AO32" s="76">
        <f t="shared" si="12"/>
        <v>20.333333333333332</v>
      </c>
      <c r="AP32" s="76">
        <f t="shared" si="13"/>
        <v>20.333333333333332</v>
      </c>
      <c r="AQ32" s="77">
        <f t="shared" si="14"/>
        <v>3</v>
      </c>
      <c r="AR32" s="78" t="str">
        <f t="shared" si="15"/>
        <v>OK.</v>
      </c>
      <c r="AS32" s="43">
        <f t="shared" si="16"/>
        <v>8</v>
      </c>
      <c r="AT32" s="22">
        <f t="shared" si="17"/>
        <v>1</v>
      </c>
      <c r="AU32" s="22">
        <f t="shared" si="18"/>
        <v>1</v>
      </c>
      <c r="AV32" s="22">
        <f t="shared" si="19"/>
        <v>0</v>
      </c>
      <c r="AW32" s="22">
        <f t="shared" si="20"/>
        <v>0</v>
      </c>
      <c r="AX32" s="22">
        <f t="shared" si="21"/>
        <v>1</v>
      </c>
      <c r="AY32" s="22">
        <f t="shared" si="22"/>
        <v>0</v>
      </c>
      <c r="AZ32" s="22">
        <f t="shared" si="23"/>
        <v>0</v>
      </c>
      <c r="BA32" s="22">
        <f t="shared" si="24"/>
        <v>0</v>
      </c>
      <c r="BB32" s="33">
        <f t="shared" si="25"/>
        <v>16</v>
      </c>
      <c r="BC32" s="33">
        <f t="shared" si="26"/>
        <v>24</v>
      </c>
      <c r="BD32" s="33">
        <f t="shared" si="27"/>
        <v>8</v>
      </c>
      <c r="BE32" s="33" t="str">
        <f t="shared" si="28"/>
        <v>ass</v>
      </c>
      <c r="BF32" s="33" t="str">
        <f t="shared" si="29"/>
        <v>ass</v>
      </c>
      <c r="BG32" s="33">
        <f t="shared" si="30"/>
        <v>24</v>
      </c>
      <c r="BH32" s="33">
        <f t="shared" si="31"/>
        <v>16</v>
      </c>
      <c r="BI32" s="33" t="str">
        <f t="shared" si="32"/>
        <v>ass</v>
      </c>
      <c r="BJ32" s="33" t="str">
        <f t="shared" si="33"/>
        <v>ass</v>
      </c>
      <c r="BK32" s="33">
        <f t="shared" si="34"/>
        <v>21</v>
      </c>
      <c r="BL32" s="33" t="str">
        <f t="shared" si="35"/>
        <v>ass</v>
      </c>
      <c r="BM32" s="39">
        <f t="shared" si="36"/>
        <v>6</v>
      </c>
      <c r="BN32" s="39">
        <f t="shared" si="37"/>
        <v>9.5</v>
      </c>
      <c r="BO32" s="39">
        <f t="shared" si="38"/>
        <v>4.833333333333333</v>
      </c>
      <c r="BP32">
        <f t="shared" si="39"/>
        <v>1</v>
      </c>
      <c r="BQ32">
        <f t="shared" si="40"/>
        <v>3</v>
      </c>
    </row>
    <row r="33" spans="1:69" ht="32.25" thickBot="1">
      <c r="A33" s="2">
        <v>24</v>
      </c>
      <c r="B33" s="72" t="s">
        <v>131</v>
      </c>
      <c r="C33" s="71" t="s">
        <v>132</v>
      </c>
      <c r="D33" s="56" t="s">
        <v>84</v>
      </c>
      <c r="E33" s="55"/>
      <c r="F33" s="31"/>
      <c r="G33" s="31"/>
      <c r="H33" s="32">
        <f t="shared" si="0"/>
        <v>0</v>
      </c>
      <c r="I33" s="31"/>
      <c r="J33" s="31"/>
      <c r="K33" s="31"/>
      <c r="L33" s="32">
        <f t="shared" si="1"/>
        <v>0</v>
      </c>
      <c r="M33" s="27">
        <v>5</v>
      </c>
      <c r="N33" s="24">
        <v>10</v>
      </c>
      <c r="O33" s="24">
        <v>5</v>
      </c>
      <c r="P33" s="25">
        <f t="shared" si="2"/>
        <v>20</v>
      </c>
      <c r="Q33" s="26">
        <v>6</v>
      </c>
      <c r="R33" s="26">
        <v>10</v>
      </c>
      <c r="S33" s="26">
        <v>7</v>
      </c>
      <c r="T33" s="25">
        <f t="shared" si="3"/>
        <v>23</v>
      </c>
      <c r="U33" s="26"/>
      <c r="V33" s="26"/>
      <c r="W33" s="26"/>
      <c r="X33" s="25">
        <f t="shared" si="4"/>
        <v>0</v>
      </c>
      <c r="Y33" s="26"/>
      <c r="Z33" s="26"/>
      <c r="AA33" s="26"/>
      <c r="AB33" s="25">
        <f t="shared" si="5"/>
        <v>0</v>
      </c>
      <c r="AC33" s="26"/>
      <c r="AD33" s="26"/>
      <c r="AE33" s="26"/>
      <c r="AF33" s="25">
        <f t="shared" si="6"/>
        <v>0</v>
      </c>
      <c r="AG33" s="26">
        <v>2</v>
      </c>
      <c r="AH33" s="26">
        <v>10</v>
      </c>
      <c r="AI33" s="26">
        <v>3</v>
      </c>
      <c r="AJ33" s="25">
        <f t="shared" si="7"/>
        <v>15</v>
      </c>
      <c r="AK33" s="75">
        <f t="shared" si="8"/>
        <v>4.333333333333333</v>
      </c>
      <c r="AL33" s="75">
        <f t="shared" si="9"/>
        <v>10</v>
      </c>
      <c r="AM33" s="75">
        <f t="shared" si="10"/>
        <v>5</v>
      </c>
      <c r="AN33" s="76">
        <f t="shared" si="11"/>
        <v>19.333333333333332</v>
      </c>
      <c r="AO33" s="76">
        <f t="shared" si="12"/>
        <v>19.333333333333332</v>
      </c>
      <c r="AP33" s="76">
        <f t="shared" si="13"/>
        <v>19.333333333333332</v>
      </c>
      <c r="AQ33" s="77">
        <f t="shared" si="14"/>
        <v>3</v>
      </c>
      <c r="AR33" s="78" t="str">
        <f t="shared" si="15"/>
        <v>OK.</v>
      </c>
      <c r="AS33" s="43">
        <f t="shared" si="16"/>
        <v>8</v>
      </c>
      <c r="AT33" s="22">
        <f t="shared" si="17"/>
        <v>1</v>
      </c>
      <c r="AU33" s="22">
        <f t="shared" si="18"/>
        <v>1</v>
      </c>
      <c r="AV33" s="22">
        <f t="shared" si="19"/>
        <v>0</v>
      </c>
      <c r="AW33" s="22">
        <f t="shared" si="20"/>
        <v>0</v>
      </c>
      <c r="AX33" s="22">
        <f t="shared" si="21"/>
        <v>0</v>
      </c>
      <c r="AY33" s="22">
        <f t="shared" si="22"/>
        <v>1</v>
      </c>
      <c r="AZ33" s="22">
        <f t="shared" si="23"/>
        <v>0</v>
      </c>
      <c r="BA33" s="22">
        <f t="shared" si="24"/>
        <v>0</v>
      </c>
      <c r="BB33" s="33">
        <f t="shared" si="25"/>
        <v>15</v>
      </c>
      <c r="BC33" s="33">
        <f t="shared" si="26"/>
        <v>23</v>
      </c>
      <c r="BD33" s="33">
        <f t="shared" si="27"/>
        <v>8</v>
      </c>
      <c r="BE33" s="33" t="str">
        <f t="shared" si="28"/>
        <v>ass</v>
      </c>
      <c r="BF33" s="33" t="str">
        <f t="shared" si="29"/>
        <v>ass</v>
      </c>
      <c r="BG33" s="33">
        <f t="shared" si="30"/>
        <v>20</v>
      </c>
      <c r="BH33" s="33">
        <f t="shared" si="31"/>
        <v>23</v>
      </c>
      <c r="BI33" s="33" t="str">
        <f t="shared" si="32"/>
        <v>ass</v>
      </c>
      <c r="BJ33" s="33" t="str">
        <f t="shared" si="33"/>
        <v>ass</v>
      </c>
      <c r="BK33" s="33" t="str">
        <f t="shared" si="34"/>
        <v>ass</v>
      </c>
      <c r="BL33" s="33">
        <f t="shared" si="35"/>
        <v>15</v>
      </c>
      <c r="BM33" s="39">
        <f t="shared" si="36"/>
        <v>4.333333333333333</v>
      </c>
      <c r="BN33" s="39">
        <f t="shared" si="37"/>
        <v>10</v>
      </c>
      <c r="BO33" s="39">
        <f t="shared" si="38"/>
        <v>5</v>
      </c>
      <c r="BP33">
        <f t="shared" si="39"/>
        <v>1</v>
      </c>
      <c r="BQ33">
        <f t="shared" si="40"/>
        <v>3</v>
      </c>
    </row>
    <row r="34" spans="1:69" ht="39" thickBot="1">
      <c r="A34" s="2">
        <v>25</v>
      </c>
      <c r="B34" s="71" t="s">
        <v>30</v>
      </c>
      <c r="C34" s="72" t="s">
        <v>133</v>
      </c>
      <c r="D34" s="56" t="s">
        <v>43</v>
      </c>
      <c r="E34" s="55">
        <v>4.5</v>
      </c>
      <c r="F34" s="31">
        <v>9</v>
      </c>
      <c r="G34" s="31">
        <v>4</v>
      </c>
      <c r="H34" s="32">
        <f t="shared" si="0"/>
        <v>17.5</v>
      </c>
      <c r="I34" s="31"/>
      <c r="J34" s="31"/>
      <c r="K34" s="31"/>
      <c r="L34" s="32">
        <f t="shared" si="1"/>
        <v>0</v>
      </c>
      <c r="M34" s="27">
        <v>5</v>
      </c>
      <c r="N34" s="24">
        <v>8</v>
      </c>
      <c r="O34" s="24">
        <v>5</v>
      </c>
      <c r="P34" s="25">
        <f t="shared" si="2"/>
        <v>18</v>
      </c>
      <c r="Q34" s="26">
        <v>3</v>
      </c>
      <c r="R34" s="26">
        <v>7</v>
      </c>
      <c r="S34" s="26">
        <v>5</v>
      </c>
      <c r="T34" s="25">
        <f t="shared" si="3"/>
        <v>15</v>
      </c>
      <c r="U34" s="26"/>
      <c r="V34" s="26"/>
      <c r="W34" s="26"/>
      <c r="X34" s="25">
        <f t="shared" si="4"/>
        <v>0</v>
      </c>
      <c r="Y34" s="26"/>
      <c r="Z34" s="26"/>
      <c r="AA34" s="26"/>
      <c r="AB34" s="25">
        <f t="shared" si="5"/>
        <v>0</v>
      </c>
      <c r="AC34" s="26"/>
      <c r="AD34" s="26"/>
      <c r="AE34" s="26"/>
      <c r="AF34" s="25">
        <f t="shared" si="6"/>
        <v>0</v>
      </c>
      <c r="AG34" s="26"/>
      <c r="AH34" s="26"/>
      <c r="AI34" s="26"/>
      <c r="AJ34" s="25">
        <f t="shared" si="7"/>
        <v>0</v>
      </c>
      <c r="AK34" s="75">
        <f t="shared" si="8"/>
        <v>4.166666666666667</v>
      </c>
      <c r="AL34" s="75">
        <f t="shared" si="9"/>
        <v>8</v>
      </c>
      <c r="AM34" s="75">
        <f t="shared" si="10"/>
        <v>4.666666666666667</v>
      </c>
      <c r="AN34" s="76">
        <f t="shared" si="11"/>
        <v>16.833333333333336</v>
      </c>
      <c r="AO34" s="76">
        <f t="shared" si="12"/>
        <v>16.833333333333336</v>
      </c>
      <c r="AP34" s="76">
        <f t="shared" si="13"/>
        <v>16.833333333333336</v>
      </c>
      <c r="AQ34" s="77">
        <f t="shared" si="14"/>
        <v>3</v>
      </c>
      <c r="AR34" s="78" t="str">
        <f t="shared" si="15"/>
        <v>OK.</v>
      </c>
      <c r="AS34" s="43">
        <f t="shared" si="16"/>
        <v>3</v>
      </c>
      <c r="AT34" s="22">
        <f t="shared" si="17"/>
        <v>1</v>
      </c>
      <c r="AU34" s="22">
        <f t="shared" si="18"/>
        <v>1</v>
      </c>
      <c r="AV34" s="22">
        <f t="shared" si="19"/>
        <v>0</v>
      </c>
      <c r="AW34" s="22">
        <f t="shared" si="20"/>
        <v>0</v>
      </c>
      <c r="AX34" s="22">
        <f t="shared" si="21"/>
        <v>0</v>
      </c>
      <c r="AY34" s="22">
        <f t="shared" si="22"/>
        <v>0</v>
      </c>
      <c r="AZ34" s="22">
        <f t="shared" si="23"/>
        <v>1</v>
      </c>
      <c r="BA34" s="22">
        <f t="shared" si="24"/>
        <v>0</v>
      </c>
      <c r="BB34" s="33">
        <f t="shared" si="25"/>
        <v>15</v>
      </c>
      <c r="BC34" s="33">
        <f t="shared" si="26"/>
        <v>18</v>
      </c>
      <c r="BD34" s="33">
        <f t="shared" si="27"/>
        <v>3</v>
      </c>
      <c r="BE34" s="33">
        <f t="shared" si="28"/>
        <v>17.5</v>
      </c>
      <c r="BF34" s="33" t="str">
        <f t="shared" si="29"/>
        <v>ass</v>
      </c>
      <c r="BG34" s="33">
        <f t="shared" si="30"/>
        <v>18</v>
      </c>
      <c r="BH34" s="33">
        <f t="shared" si="31"/>
        <v>15</v>
      </c>
      <c r="BI34" s="33" t="str">
        <f t="shared" si="32"/>
        <v>ass</v>
      </c>
      <c r="BJ34" s="33" t="str">
        <f t="shared" si="33"/>
        <v>ass</v>
      </c>
      <c r="BK34" s="33" t="str">
        <f t="shared" si="34"/>
        <v>ass</v>
      </c>
      <c r="BL34" s="33" t="str">
        <f t="shared" si="35"/>
        <v>ass</v>
      </c>
      <c r="BM34" s="39">
        <f t="shared" si="36"/>
        <v>4.166666666666667</v>
      </c>
      <c r="BN34" s="39">
        <f t="shared" si="37"/>
        <v>8</v>
      </c>
      <c r="BO34" s="39">
        <f t="shared" si="38"/>
        <v>4.666666666666667</v>
      </c>
      <c r="BP34">
        <f t="shared" si="39"/>
        <v>1</v>
      </c>
      <c r="BQ34">
        <f t="shared" si="40"/>
        <v>3</v>
      </c>
    </row>
    <row r="35" spans="1:69" ht="32.25" thickBot="1">
      <c r="A35" s="2">
        <v>26</v>
      </c>
      <c r="B35" s="71" t="s">
        <v>30</v>
      </c>
      <c r="C35" s="72" t="s">
        <v>134</v>
      </c>
      <c r="D35" s="56" t="s">
        <v>44</v>
      </c>
      <c r="E35" s="55">
        <v>3.5</v>
      </c>
      <c r="F35" s="31">
        <v>11</v>
      </c>
      <c r="G35" s="31">
        <v>3</v>
      </c>
      <c r="H35" s="32">
        <f t="shared" si="0"/>
        <v>17.5</v>
      </c>
      <c r="I35" s="31"/>
      <c r="J35" s="31"/>
      <c r="K35" s="31"/>
      <c r="L35" s="32">
        <f t="shared" si="1"/>
        <v>0</v>
      </c>
      <c r="M35" s="27"/>
      <c r="N35" s="24"/>
      <c r="O35" s="24"/>
      <c r="P35" s="25">
        <f t="shared" si="2"/>
        <v>0</v>
      </c>
      <c r="Q35" s="26"/>
      <c r="R35" s="26"/>
      <c r="S35" s="26"/>
      <c r="T35" s="25">
        <f t="shared" si="3"/>
        <v>0</v>
      </c>
      <c r="U35" s="26"/>
      <c r="V35" s="26"/>
      <c r="W35" s="26"/>
      <c r="X35" s="25">
        <f t="shared" si="4"/>
        <v>0</v>
      </c>
      <c r="Y35" s="26"/>
      <c r="Z35" s="26"/>
      <c r="AA35" s="26"/>
      <c r="AB35" s="25">
        <f t="shared" si="5"/>
        <v>0</v>
      </c>
      <c r="AC35" s="26">
        <v>6</v>
      </c>
      <c r="AD35" s="26">
        <v>10</v>
      </c>
      <c r="AE35" s="26">
        <v>5</v>
      </c>
      <c r="AF35" s="25">
        <f t="shared" si="6"/>
        <v>21</v>
      </c>
      <c r="AG35" s="26">
        <v>5</v>
      </c>
      <c r="AH35" s="26">
        <v>12</v>
      </c>
      <c r="AI35" s="26">
        <v>4</v>
      </c>
      <c r="AJ35" s="25">
        <f t="shared" si="7"/>
        <v>21</v>
      </c>
      <c r="AK35" s="75">
        <f t="shared" si="8"/>
        <v>4.833333333333333</v>
      </c>
      <c r="AL35" s="75">
        <f t="shared" si="9"/>
        <v>11</v>
      </c>
      <c r="AM35" s="75">
        <f t="shared" si="10"/>
        <v>4</v>
      </c>
      <c r="AN35" s="76">
        <f t="shared" si="11"/>
        <v>19.833333333333332</v>
      </c>
      <c r="AO35" s="76">
        <f t="shared" si="12"/>
        <v>19.833333333333332</v>
      </c>
      <c r="AP35" s="76">
        <f t="shared" si="13"/>
        <v>19.833333333333332</v>
      </c>
      <c r="AQ35" s="77">
        <f t="shared" si="14"/>
        <v>3</v>
      </c>
      <c r="AR35" s="78" t="str">
        <f t="shared" si="15"/>
        <v>OK.</v>
      </c>
      <c r="AS35" s="43">
        <f t="shared" si="16"/>
        <v>3.5</v>
      </c>
      <c r="AT35" s="22">
        <f t="shared" si="17"/>
        <v>0</v>
      </c>
      <c r="AU35" s="22">
        <f t="shared" si="18"/>
        <v>0</v>
      </c>
      <c r="AV35" s="22">
        <f t="shared" si="19"/>
        <v>0</v>
      </c>
      <c r="AW35" s="22">
        <f t="shared" si="20"/>
        <v>0</v>
      </c>
      <c r="AX35" s="22">
        <f t="shared" si="21"/>
        <v>1</v>
      </c>
      <c r="AY35" s="22">
        <f t="shared" si="22"/>
        <v>1</v>
      </c>
      <c r="AZ35" s="22">
        <f t="shared" si="23"/>
        <v>1</v>
      </c>
      <c r="BA35" s="22">
        <f t="shared" si="24"/>
        <v>0</v>
      </c>
      <c r="BB35" s="33">
        <f t="shared" si="25"/>
        <v>17.5</v>
      </c>
      <c r="BC35" s="33">
        <f t="shared" si="26"/>
        <v>21</v>
      </c>
      <c r="BD35" s="33">
        <f t="shared" si="27"/>
        <v>3.5</v>
      </c>
      <c r="BE35" s="33">
        <f t="shared" si="28"/>
        <v>17.5</v>
      </c>
      <c r="BF35" s="33" t="str">
        <f t="shared" si="29"/>
        <v>ass</v>
      </c>
      <c r="BG35" s="33" t="str">
        <f t="shared" si="30"/>
        <v>ass</v>
      </c>
      <c r="BH35" s="33" t="str">
        <f t="shared" si="31"/>
        <v>ass</v>
      </c>
      <c r="BI35" s="33" t="str">
        <f t="shared" si="32"/>
        <v>ass</v>
      </c>
      <c r="BJ35" s="33" t="str">
        <f t="shared" si="33"/>
        <v>ass</v>
      </c>
      <c r="BK35" s="33">
        <f t="shared" si="34"/>
        <v>21</v>
      </c>
      <c r="BL35" s="33">
        <f t="shared" si="35"/>
        <v>21</v>
      </c>
      <c r="BM35" s="39">
        <f t="shared" si="36"/>
        <v>4.833333333333333</v>
      </c>
      <c r="BN35" s="39">
        <f t="shared" si="37"/>
        <v>11</v>
      </c>
      <c r="BO35" s="39">
        <f t="shared" si="38"/>
        <v>4</v>
      </c>
      <c r="BP35">
        <f t="shared" si="39"/>
        <v>1</v>
      </c>
      <c r="BQ35">
        <f t="shared" si="40"/>
        <v>3</v>
      </c>
    </row>
    <row r="36" spans="1:69" ht="32.25" thickBot="1">
      <c r="A36" s="2">
        <v>27</v>
      </c>
      <c r="B36" s="74" t="s">
        <v>135</v>
      </c>
      <c r="C36" s="71" t="s">
        <v>136</v>
      </c>
      <c r="D36" s="56" t="s">
        <v>67</v>
      </c>
      <c r="E36" s="55">
        <v>4</v>
      </c>
      <c r="F36" s="31">
        <v>6</v>
      </c>
      <c r="G36" s="31">
        <v>3.5</v>
      </c>
      <c r="H36" s="32">
        <f t="shared" si="0"/>
        <v>13.5</v>
      </c>
      <c r="I36" s="31"/>
      <c r="J36" s="31"/>
      <c r="K36" s="31"/>
      <c r="L36" s="32">
        <f t="shared" si="1"/>
        <v>0</v>
      </c>
      <c r="M36" s="27"/>
      <c r="N36" s="24"/>
      <c r="O36" s="24"/>
      <c r="P36" s="25">
        <f t="shared" si="2"/>
        <v>0</v>
      </c>
      <c r="Q36" s="26"/>
      <c r="R36" s="26"/>
      <c r="S36" s="26"/>
      <c r="T36" s="25">
        <f t="shared" si="3"/>
        <v>0</v>
      </c>
      <c r="U36" s="26"/>
      <c r="V36" s="26"/>
      <c r="W36" s="26"/>
      <c r="X36" s="25">
        <f t="shared" si="4"/>
        <v>0</v>
      </c>
      <c r="Y36" s="26"/>
      <c r="Z36" s="26"/>
      <c r="AA36" s="26"/>
      <c r="AB36" s="25">
        <f t="shared" si="5"/>
        <v>0</v>
      </c>
      <c r="AC36" s="26">
        <v>5</v>
      </c>
      <c r="AD36" s="26">
        <v>7</v>
      </c>
      <c r="AE36" s="26">
        <v>3</v>
      </c>
      <c r="AF36" s="25">
        <f t="shared" si="6"/>
        <v>15</v>
      </c>
      <c r="AG36" s="26">
        <v>1.5</v>
      </c>
      <c r="AH36" s="26">
        <v>4.5</v>
      </c>
      <c r="AI36" s="26">
        <v>2</v>
      </c>
      <c r="AJ36" s="25">
        <f t="shared" si="7"/>
        <v>8</v>
      </c>
      <c r="AK36" s="75">
        <f t="shared" si="8"/>
        <v>3.5</v>
      </c>
      <c r="AL36" s="75">
        <f t="shared" si="9"/>
        <v>5.833333333333333</v>
      </c>
      <c r="AM36" s="75">
        <f t="shared" si="10"/>
        <v>2.8333333333333335</v>
      </c>
      <c r="AN36" s="76">
        <f t="shared" si="11"/>
        <v>12.166666666666666</v>
      </c>
      <c r="AO36" s="76">
        <f t="shared" si="12"/>
        <v>12.166666666666666</v>
      </c>
      <c r="AP36" s="76">
        <f t="shared" si="13"/>
        <v>12.166666666666666</v>
      </c>
      <c r="AQ36" s="77">
        <f t="shared" si="14"/>
        <v>3</v>
      </c>
      <c r="AR36" s="78" t="str">
        <f t="shared" si="15"/>
        <v>OK.</v>
      </c>
      <c r="AS36" s="43">
        <f t="shared" si="16"/>
        <v>7</v>
      </c>
      <c r="AT36" s="22">
        <f t="shared" si="17"/>
        <v>0</v>
      </c>
      <c r="AU36" s="22">
        <f t="shared" si="18"/>
        <v>0</v>
      </c>
      <c r="AV36" s="22">
        <f t="shared" si="19"/>
        <v>0</v>
      </c>
      <c r="AW36" s="22">
        <f t="shared" si="20"/>
        <v>0</v>
      </c>
      <c r="AX36" s="22">
        <f t="shared" si="21"/>
        <v>1</v>
      </c>
      <c r="AY36" s="22">
        <f t="shared" si="22"/>
        <v>1</v>
      </c>
      <c r="AZ36" s="22">
        <f t="shared" si="23"/>
        <v>1</v>
      </c>
      <c r="BA36" s="22">
        <f t="shared" si="24"/>
        <v>0</v>
      </c>
      <c r="BB36" s="33">
        <f t="shared" si="25"/>
        <v>8</v>
      </c>
      <c r="BC36" s="33">
        <f t="shared" si="26"/>
        <v>15</v>
      </c>
      <c r="BD36" s="33">
        <f t="shared" si="27"/>
        <v>7</v>
      </c>
      <c r="BE36" s="33">
        <f t="shared" si="28"/>
        <v>13.5</v>
      </c>
      <c r="BF36" s="33" t="str">
        <f t="shared" si="29"/>
        <v>ass</v>
      </c>
      <c r="BG36" s="33" t="str">
        <f t="shared" si="30"/>
        <v>ass</v>
      </c>
      <c r="BH36" s="33" t="str">
        <f t="shared" si="31"/>
        <v>ass</v>
      </c>
      <c r="BI36" s="33" t="str">
        <f t="shared" si="32"/>
        <v>ass</v>
      </c>
      <c r="BJ36" s="33" t="str">
        <f t="shared" si="33"/>
        <v>ass</v>
      </c>
      <c r="BK36" s="33">
        <f t="shared" si="34"/>
        <v>15</v>
      </c>
      <c r="BL36" s="33">
        <f t="shared" si="35"/>
        <v>8</v>
      </c>
      <c r="BM36" s="39">
        <f t="shared" si="36"/>
        <v>3.5</v>
      </c>
      <c r="BN36" s="39">
        <f t="shared" si="37"/>
        <v>5.833333333333333</v>
      </c>
      <c r="BO36" s="39">
        <f t="shared" si="38"/>
        <v>2.8333333333333335</v>
      </c>
      <c r="BP36">
        <f t="shared" si="39"/>
        <v>1</v>
      </c>
      <c r="BQ36">
        <f t="shared" si="40"/>
        <v>3</v>
      </c>
    </row>
    <row r="37" spans="1:69" ht="51.75" thickBot="1">
      <c r="A37" s="2">
        <v>28</v>
      </c>
      <c r="B37" s="72" t="s">
        <v>16</v>
      </c>
      <c r="C37" s="71" t="s">
        <v>137</v>
      </c>
      <c r="D37" s="56" t="s">
        <v>85</v>
      </c>
      <c r="E37" s="55"/>
      <c r="F37" s="31"/>
      <c r="G37" s="31"/>
      <c r="H37" s="32">
        <f t="shared" si="0"/>
        <v>0</v>
      </c>
      <c r="I37" s="31">
        <v>5</v>
      </c>
      <c r="J37" s="31">
        <v>13</v>
      </c>
      <c r="K37" s="31">
        <v>7</v>
      </c>
      <c r="L37" s="32">
        <f t="shared" si="1"/>
        <v>25</v>
      </c>
      <c r="M37" s="27"/>
      <c r="N37" s="24"/>
      <c r="O37" s="24"/>
      <c r="P37" s="25">
        <f t="shared" si="2"/>
        <v>0</v>
      </c>
      <c r="Q37" s="26"/>
      <c r="R37" s="26"/>
      <c r="S37" s="26"/>
      <c r="T37" s="25">
        <f t="shared" si="3"/>
        <v>0</v>
      </c>
      <c r="U37" s="26"/>
      <c r="V37" s="26"/>
      <c r="W37" s="26"/>
      <c r="X37" s="25">
        <f t="shared" si="4"/>
        <v>0</v>
      </c>
      <c r="Y37" s="26">
        <v>4</v>
      </c>
      <c r="Z37" s="26">
        <v>11</v>
      </c>
      <c r="AA37" s="26">
        <v>3</v>
      </c>
      <c r="AB37" s="25">
        <f t="shared" si="5"/>
        <v>18</v>
      </c>
      <c r="AC37" s="26">
        <v>5</v>
      </c>
      <c r="AD37" s="26">
        <v>8.5</v>
      </c>
      <c r="AE37" s="26">
        <v>5</v>
      </c>
      <c r="AF37" s="25">
        <f t="shared" si="6"/>
        <v>18.5</v>
      </c>
      <c r="AG37" s="26">
        <v>4</v>
      </c>
      <c r="AH37" s="26">
        <v>8</v>
      </c>
      <c r="AI37" s="26">
        <v>2</v>
      </c>
      <c r="AJ37" s="25">
        <f t="shared" si="7"/>
        <v>14</v>
      </c>
      <c r="AK37" s="75">
        <f t="shared" si="8"/>
        <v>4.5</v>
      </c>
      <c r="AL37" s="75">
        <f t="shared" si="9"/>
        <v>10.125</v>
      </c>
      <c r="AM37" s="75">
        <f t="shared" si="10"/>
        <v>4.25</v>
      </c>
      <c r="AN37" s="76">
        <f t="shared" si="11"/>
        <v>18.875</v>
      </c>
      <c r="AO37" s="76">
        <f t="shared" si="12"/>
        <v>18.875</v>
      </c>
      <c r="AP37" s="76">
        <f t="shared" si="13"/>
        <v>18.875</v>
      </c>
      <c r="AQ37" s="77">
        <f t="shared" si="14"/>
        <v>4</v>
      </c>
      <c r="AR37" s="78" t="str">
        <f t="shared" si="15"/>
        <v>za duża rozbieżność</v>
      </c>
      <c r="AS37" s="43">
        <f t="shared" si="16"/>
        <v>11</v>
      </c>
      <c r="AT37" s="22">
        <f t="shared" si="17"/>
        <v>0</v>
      </c>
      <c r="AU37" s="22">
        <f t="shared" si="18"/>
        <v>0</v>
      </c>
      <c r="AV37" s="22">
        <f t="shared" si="19"/>
        <v>0</v>
      </c>
      <c r="AW37" s="22">
        <f t="shared" si="20"/>
        <v>1</v>
      </c>
      <c r="AX37" s="22">
        <f t="shared" si="21"/>
        <v>1</v>
      </c>
      <c r="AY37" s="22">
        <f t="shared" si="22"/>
        <v>1</v>
      </c>
      <c r="AZ37" s="22">
        <f t="shared" si="23"/>
        <v>0</v>
      </c>
      <c r="BA37" s="22">
        <f t="shared" si="24"/>
        <v>1</v>
      </c>
      <c r="BB37" s="33">
        <f t="shared" si="25"/>
        <v>14</v>
      </c>
      <c r="BC37" s="33">
        <f t="shared" si="26"/>
        <v>25</v>
      </c>
      <c r="BD37" s="33">
        <f t="shared" si="27"/>
        <v>11</v>
      </c>
      <c r="BE37" s="33" t="str">
        <f t="shared" si="28"/>
        <v>ass</v>
      </c>
      <c r="BF37" s="33">
        <f t="shared" si="29"/>
        <v>25</v>
      </c>
      <c r="BG37" s="33" t="str">
        <f t="shared" si="30"/>
        <v>ass</v>
      </c>
      <c r="BH37" s="33" t="str">
        <f t="shared" si="31"/>
        <v>ass</v>
      </c>
      <c r="BI37" s="33" t="str">
        <f t="shared" si="32"/>
        <v>ass</v>
      </c>
      <c r="BJ37" s="33">
        <f t="shared" si="33"/>
        <v>18</v>
      </c>
      <c r="BK37" s="33">
        <f t="shared" si="34"/>
        <v>18.5</v>
      </c>
      <c r="BL37" s="33">
        <f t="shared" si="35"/>
        <v>14</v>
      </c>
      <c r="BM37" s="39">
        <f t="shared" si="36"/>
        <v>4.5</v>
      </c>
      <c r="BN37" s="39">
        <f t="shared" si="37"/>
        <v>10.125</v>
      </c>
      <c r="BO37" s="39">
        <f t="shared" si="38"/>
        <v>4.25</v>
      </c>
      <c r="BP37">
        <f t="shared" si="39"/>
        <v>1</v>
      </c>
      <c r="BQ37">
        <f t="shared" si="40"/>
        <v>4</v>
      </c>
    </row>
    <row r="38" spans="1:69" ht="51.75" thickBot="1">
      <c r="A38" s="2">
        <v>29</v>
      </c>
      <c r="B38" s="72" t="s">
        <v>138</v>
      </c>
      <c r="C38" s="72" t="s">
        <v>139</v>
      </c>
      <c r="D38" s="56" t="s">
        <v>45</v>
      </c>
      <c r="E38" s="55">
        <v>2.5</v>
      </c>
      <c r="F38" s="31">
        <v>4.5</v>
      </c>
      <c r="G38" s="31">
        <v>2</v>
      </c>
      <c r="H38" s="32">
        <f t="shared" si="0"/>
        <v>9</v>
      </c>
      <c r="I38" s="31">
        <v>6</v>
      </c>
      <c r="J38" s="31">
        <v>7</v>
      </c>
      <c r="K38" s="31">
        <v>4</v>
      </c>
      <c r="L38" s="32">
        <f t="shared" si="1"/>
        <v>17</v>
      </c>
      <c r="M38" s="27"/>
      <c r="N38" s="24"/>
      <c r="O38" s="24"/>
      <c r="P38" s="25">
        <f t="shared" si="2"/>
        <v>0</v>
      </c>
      <c r="Q38" s="26">
        <v>3</v>
      </c>
      <c r="R38" s="26">
        <v>3</v>
      </c>
      <c r="S38" s="26">
        <v>2</v>
      </c>
      <c r="T38" s="25">
        <f t="shared" si="3"/>
        <v>8</v>
      </c>
      <c r="U38" s="26"/>
      <c r="V38" s="26"/>
      <c r="W38" s="26"/>
      <c r="X38" s="25">
        <f t="shared" si="4"/>
        <v>0</v>
      </c>
      <c r="Y38" s="26"/>
      <c r="Z38" s="26"/>
      <c r="AA38" s="26"/>
      <c r="AB38" s="25">
        <f t="shared" si="5"/>
        <v>0</v>
      </c>
      <c r="AC38" s="26"/>
      <c r="AD38" s="26"/>
      <c r="AE38" s="26"/>
      <c r="AF38" s="25">
        <f t="shared" si="6"/>
        <v>0</v>
      </c>
      <c r="AG38" s="26"/>
      <c r="AH38" s="26"/>
      <c r="AI38" s="26"/>
      <c r="AJ38" s="25">
        <f t="shared" si="7"/>
        <v>0</v>
      </c>
      <c r="AK38" s="75">
        <f t="shared" si="8"/>
        <v>3.8333333333333335</v>
      </c>
      <c r="AL38" s="75">
        <f t="shared" si="9"/>
        <v>4.833333333333333</v>
      </c>
      <c r="AM38" s="75">
        <f t="shared" si="10"/>
        <v>2.6666666666666665</v>
      </c>
      <c r="AN38" s="76">
        <f t="shared" si="11"/>
        <v>11.333333333333332</v>
      </c>
      <c r="AO38" s="76">
        <f t="shared" si="12"/>
        <v>11.333333333333332</v>
      </c>
      <c r="AP38" s="76">
        <f t="shared" si="13"/>
        <v>11.333333333333332</v>
      </c>
      <c r="AQ38" s="77">
        <f t="shared" si="14"/>
        <v>3</v>
      </c>
      <c r="AR38" s="78" t="str">
        <f t="shared" si="15"/>
        <v>OK.</v>
      </c>
      <c r="AS38" s="43">
        <f t="shared" si="16"/>
        <v>9</v>
      </c>
      <c r="AT38" s="22">
        <f t="shared" si="17"/>
        <v>0</v>
      </c>
      <c r="AU38" s="22">
        <f t="shared" si="18"/>
        <v>1</v>
      </c>
      <c r="AV38" s="22">
        <f t="shared" si="19"/>
        <v>0</v>
      </c>
      <c r="AW38" s="22">
        <f t="shared" si="20"/>
        <v>0</v>
      </c>
      <c r="AX38" s="22">
        <f t="shared" si="21"/>
        <v>0</v>
      </c>
      <c r="AY38" s="22">
        <f t="shared" si="22"/>
        <v>0</v>
      </c>
      <c r="AZ38" s="22">
        <f t="shared" si="23"/>
        <v>1</v>
      </c>
      <c r="BA38" s="22">
        <f t="shared" si="24"/>
        <v>1</v>
      </c>
      <c r="BB38" s="33">
        <f t="shared" si="25"/>
        <v>8</v>
      </c>
      <c r="BC38" s="33">
        <f t="shared" si="26"/>
        <v>17</v>
      </c>
      <c r="BD38" s="33">
        <f t="shared" si="27"/>
        <v>9</v>
      </c>
      <c r="BE38" s="33">
        <f t="shared" si="28"/>
        <v>9</v>
      </c>
      <c r="BF38" s="33">
        <f t="shared" si="29"/>
        <v>17</v>
      </c>
      <c r="BG38" s="33" t="str">
        <f t="shared" si="30"/>
        <v>ass</v>
      </c>
      <c r="BH38" s="33">
        <f t="shared" si="31"/>
        <v>8</v>
      </c>
      <c r="BI38" s="33" t="str">
        <f t="shared" si="32"/>
        <v>ass</v>
      </c>
      <c r="BJ38" s="33" t="str">
        <f t="shared" si="33"/>
        <v>ass</v>
      </c>
      <c r="BK38" s="33" t="str">
        <f t="shared" si="34"/>
        <v>ass</v>
      </c>
      <c r="BL38" s="33" t="str">
        <f t="shared" si="35"/>
        <v>ass</v>
      </c>
      <c r="BM38" s="39">
        <f t="shared" si="36"/>
        <v>3.8333333333333335</v>
      </c>
      <c r="BN38" s="39">
        <f t="shared" si="37"/>
        <v>4.833333333333333</v>
      </c>
      <c r="BO38" s="39">
        <f t="shared" si="38"/>
        <v>2.6666666666666665</v>
      </c>
      <c r="BP38">
        <f t="shared" si="39"/>
        <v>1</v>
      </c>
      <c r="BQ38">
        <f t="shared" si="40"/>
        <v>3</v>
      </c>
    </row>
    <row r="39" spans="1:69" ht="39" thickBot="1">
      <c r="A39" s="2">
        <v>30</v>
      </c>
      <c r="B39" s="72" t="s">
        <v>140</v>
      </c>
      <c r="C39" s="71" t="s">
        <v>141</v>
      </c>
      <c r="D39" s="56" t="s">
        <v>46</v>
      </c>
      <c r="E39" s="55"/>
      <c r="F39" s="31"/>
      <c r="G39" s="31"/>
      <c r="H39" s="32">
        <f t="shared" si="0"/>
        <v>0</v>
      </c>
      <c r="I39" s="31">
        <v>3</v>
      </c>
      <c r="J39" s="31">
        <v>7</v>
      </c>
      <c r="K39" s="31">
        <v>3</v>
      </c>
      <c r="L39" s="32">
        <f t="shared" si="1"/>
        <v>13</v>
      </c>
      <c r="M39" s="27">
        <v>4</v>
      </c>
      <c r="N39" s="24">
        <v>7</v>
      </c>
      <c r="O39" s="24">
        <v>5</v>
      </c>
      <c r="P39" s="25">
        <f t="shared" si="2"/>
        <v>16</v>
      </c>
      <c r="Q39" s="26">
        <v>3</v>
      </c>
      <c r="R39" s="26">
        <v>6</v>
      </c>
      <c r="S39" s="26">
        <v>3</v>
      </c>
      <c r="T39" s="25">
        <f t="shared" si="3"/>
        <v>12</v>
      </c>
      <c r="U39" s="26"/>
      <c r="V39" s="26"/>
      <c r="W39" s="26"/>
      <c r="X39" s="25">
        <f t="shared" si="4"/>
        <v>0</v>
      </c>
      <c r="Y39" s="26"/>
      <c r="Z39" s="26"/>
      <c r="AA39" s="26"/>
      <c r="AB39" s="25">
        <f t="shared" si="5"/>
        <v>0</v>
      </c>
      <c r="AC39" s="26"/>
      <c r="AD39" s="26"/>
      <c r="AE39" s="26"/>
      <c r="AF39" s="25">
        <f t="shared" si="6"/>
        <v>0</v>
      </c>
      <c r="AG39" s="26"/>
      <c r="AH39" s="26"/>
      <c r="AI39" s="26"/>
      <c r="AJ39" s="25">
        <f t="shared" si="7"/>
        <v>0</v>
      </c>
      <c r="AK39" s="75">
        <f t="shared" si="8"/>
        <v>3.3333333333333335</v>
      </c>
      <c r="AL39" s="75">
        <f t="shared" si="9"/>
        <v>6.666666666666667</v>
      </c>
      <c r="AM39" s="75">
        <f t="shared" si="10"/>
        <v>3.6666666666666665</v>
      </c>
      <c r="AN39" s="76">
        <f t="shared" si="11"/>
        <v>13.666666666666666</v>
      </c>
      <c r="AO39" s="76">
        <f t="shared" si="12"/>
        <v>13.666666666666666</v>
      </c>
      <c r="AP39" s="76">
        <f t="shared" si="13"/>
        <v>13.666666666666666</v>
      </c>
      <c r="AQ39" s="77">
        <f t="shared" si="14"/>
        <v>3</v>
      </c>
      <c r="AR39" s="78" t="str">
        <f t="shared" si="15"/>
        <v>OK.</v>
      </c>
      <c r="AS39" s="43">
        <f t="shared" si="16"/>
        <v>4</v>
      </c>
      <c r="AT39" s="22">
        <f t="shared" si="17"/>
        <v>1</v>
      </c>
      <c r="AU39" s="22">
        <f t="shared" si="18"/>
        <v>1</v>
      </c>
      <c r="AV39" s="22">
        <f t="shared" si="19"/>
        <v>0</v>
      </c>
      <c r="AW39" s="22">
        <f t="shared" si="20"/>
        <v>0</v>
      </c>
      <c r="AX39" s="22">
        <f t="shared" si="21"/>
        <v>0</v>
      </c>
      <c r="AY39" s="22">
        <f t="shared" si="22"/>
        <v>0</v>
      </c>
      <c r="AZ39" s="22">
        <f t="shared" si="23"/>
        <v>0</v>
      </c>
      <c r="BA39" s="22">
        <f t="shared" si="24"/>
        <v>1</v>
      </c>
      <c r="BB39" s="33">
        <f t="shared" si="25"/>
        <v>12</v>
      </c>
      <c r="BC39" s="33">
        <f t="shared" si="26"/>
        <v>16</v>
      </c>
      <c r="BD39" s="33">
        <f t="shared" si="27"/>
        <v>4</v>
      </c>
      <c r="BE39" s="33" t="str">
        <f t="shared" si="28"/>
        <v>ass</v>
      </c>
      <c r="BF39" s="33">
        <f t="shared" si="29"/>
        <v>13</v>
      </c>
      <c r="BG39" s="33">
        <f t="shared" si="30"/>
        <v>16</v>
      </c>
      <c r="BH39" s="33">
        <f t="shared" si="31"/>
        <v>12</v>
      </c>
      <c r="BI39" s="33" t="str">
        <f t="shared" si="32"/>
        <v>ass</v>
      </c>
      <c r="BJ39" s="33" t="str">
        <f t="shared" si="33"/>
        <v>ass</v>
      </c>
      <c r="BK39" s="33" t="str">
        <f t="shared" si="34"/>
        <v>ass</v>
      </c>
      <c r="BL39" s="33" t="str">
        <f t="shared" si="35"/>
        <v>ass</v>
      </c>
      <c r="BM39" s="39">
        <f t="shared" si="36"/>
        <v>3.3333333333333335</v>
      </c>
      <c r="BN39" s="39">
        <f t="shared" si="37"/>
        <v>6.666666666666667</v>
      </c>
      <c r="BO39" s="39">
        <f t="shared" si="38"/>
        <v>3.6666666666666665</v>
      </c>
      <c r="BP39">
        <f t="shared" si="39"/>
        <v>1</v>
      </c>
      <c r="BQ39">
        <f t="shared" si="40"/>
        <v>3</v>
      </c>
    </row>
    <row r="40" spans="1:69" ht="32.25" thickBot="1">
      <c r="A40" s="2">
        <v>31</v>
      </c>
      <c r="B40" s="72" t="s">
        <v>142</v>
      </c>
      <c r="C40" s="72" t="s">
        <v>143</v>
      </c>
      <c r="D40" s="56" t="s">
        <v>68</v>
      </c>
      <c r="E40" s="55">
        <v>4.5</v>
      </c>
      <c r="F40" s="31">
        <v>7</v>
      </c>
      <c r="G40" s="31">
        <v>4.5</v>
      </c>
      <c r="H40" s="32">
        <f t="shared" si="0"/>
        <v>16</v>
      </c>
      <c r="I40" s="31"/>
      <c r="J40" s="31"/>
      <c r="K40" s="31"/>
      <c r="L40" s="32">
        <f t="shared" si="1"/>
        <v>0</v>
      </c>
      <c r="M40" s="27">
        <v>5</v>
      </c>
      <c r="N40" s="24">
        <v>10</v>
      </c>
      <c r="O40" s="24">
        <v>6</v>
      </c>
      <c r="P40" s="25">
        <f t="shared" si="2"/>
        <v>21</v>
      </c>
      <c r="Q40" s="26"/>
      <c r="R40" s="26"/>
      <c r="S40" s="26"/>
      <c r="T40" s="25">
        <f t="shared" si="3"/>
        <v>0</v>
      </c>
      <c r="U40" s="26"/>
      <c r="V40" s="26"/>
      <c r="W40" s="26"/>
      <c r="X40" s="25">
        <f t="shared" si="4"/>
        <v>0</v>
      </c>
      <c r="Y40" s="26"/>
      <c r="Z40" s="26"/>
      <c r="AA40" s="26"/>
      <c r="AB40" s="25">
        <f t="shared" si="5"/>
        <v>0</v>
      </c>
      <c r="AC40" s="26"/>
      <c r="AD40" s="26"/>
      <c r="AE40" s="26"/>
      <c r="AF40" s="25">
        <f t="shared" si="6"/>
        <v>0</v>
      </c>
      <c r="AG40" s="26">
        <v>5</v>
      </c>
      <c r="AH40" s="26">
        <v>6</v>
      </c>
      <c r="AI40" s="26">
        <v>3</v>
      </c>
      <c r="AJ40" s="25">
        <f t="shared" si="7"/>
        <v>14</v>
      </c>
      <c r="AK40" s="75">
        <f t="shared" si="8"/>
        <v>4.833333333333333</v>
      </c>
      <c r="AL40" s="75">
        <f t="shared" si="9"/>
        <v>7.666666666666667</v>
      </c>
      <c r="AM40" s="75">
        <f t="shared" si="10"/>
        <v>4.5</v>
      </c>
      <c r="AN40" s="76">
        <f t="shared" si="11"/>
        <v>17</v>
      </c>
      <c r="AO40" s="76">
        <f t="shared" si="12"/>
        <v>17</v>
      </c>
      <c r="AP40" s="76">
        <f t="shared" si="13"/>
        <v>17</v>
      </c>
      <c r="AQ40" s="77">
        <f t="shared" si="14"/>
        <v>3</v>
      </c>
      <c r="AR40" s="78" t="str">
        <f t="shared" si="15"/>
        <v>OK.</v>
      </c>
      <c r="AS40" s="43">
        <f t="shared" si="16"/>
        <v>7</v>
      </c>
      <c r="AT40" s="22">
        <f t="shared" si="17"/>
        <v>1</v>
      </c>
      <c r="AU40" s="22">
        <f t="shared" si="18"/>
        <v>0</v>
      </c>
      <c r="AV40" s="22">
        <f t="shared" si="19"/>
        <v>0</v>
      </c>
      <c r="AW40" s="22">
        <f t="shared" si="20"/>
        <v>0</v>
      </c>
      <c r="AX40" s="22">
        <f t="shared" si="21"/>
        <v>0</v>
      </c>
      <c r="AY40" s="22">
        <f t="shared" si="22"/>
        <v>1</v>
      </c>
      <c r="AZ40" s="22">
        <f t="shared" si="23"/>
        <v>1</v>
      </c>
      <c r="BA40" s="22">
        <f t="shared" si="24"/>
        <v>0</v>
      </c>
      <c r="BB40" s="33">
        <f t="shared" si="25"/>
        <v>14</v>
      </c>
      <c r="BC40" s="33">
        <f t="shared" si="26"/>
        <v>21</v>
      </c>
      <c r="BD40" s="33">
        <f t="shared" si="27"/>
        <v>7</v>
      </c>
      <c r="BE40" s="33">
        <f t="shared" si="28"/>
        <v>16</v>
      </c>
      <c r="BF40" s="33" t="str">
        <f t="shared" si="29"/>
        <v>ass</v>
      </c>
      <c r="BG40" s="33">
        <f t="shared" si="30"/>
        <v>21</v>
      </c>
      <c r="BH40" s="33" t="str">
        <f t="shared" si="31"/>
        <v>ass</v>
      </c>
      <c r="BI40" s="33" t="str">
        <f t="shared" si="32"/>
        <v>ass</v>
      </c>
      <c r="BJ40" s="33" t="str">
        <f t="shared" si="33"/>
        <v>ass</v>
      </c>
      <c r="BK40" s="33" t="str">
        <f t="shared" si="34"/>
        <v>ass</v>
      </c>
      <c r="BL40" s="33">
        <f t="shared" si="35"/>
        <v>14</v>
      </c>
      <c r="BM40" s="39">
        <f t="shared" si="36"/>
        <v>4.833333333333333</v>
      </c>
      <c r="BN40" s="39">
        <f t="shared" si="37"/>
        <v>7.666666666666667</v>
      </c>
      <c r="BO40" s="39">
        <f t="shared" si="38"/>
        <v>4.5</v>
      </c>
      <c r="BP40">
        <f t="shared" si="39"/>
        <v>1</v>
      </c>
      <c r="BQ40">
        <f t="shared" si="40"/>
        <v>3</v>
      </c>
    </row>
    <row r="41" spans="1:69" ht="51.75" thickBot="1">
      <c r="A41" s="2">
        <v>32</v>
      </c>
      <c r="B41" s="72" t="s">
        <v>144</v>
      </c>
      <c r="C41" s="72" t="s">
        <v>145</v>
      </c>
      <c r="D41" s="56" t="s">
        <v>69</v>
      </c>
      <c r="E41" s="55">
        <v>3</v>
      </c>
      <c r="F41" s="31">
        <v>2.5</v>
      </c>
      <c r="G41" s="31">
        <v>3.5</v>
      </c>
      <c r="H41" s="32">
        <f t="shared" si="0"/>
        <v>9</v>
      </c>
      <c r="I41" s="31">
        <v>6</v>
      </c>
      <c r="J41" s="31">
        <v>8</v>
      </c>
      <c r="K41" s="31">
        <v>4</v>
      </c>
      <c r="L41" s="32">
        <f t="shared" si="1"/>
        <v>18</v>
      </c>
      <c r="M41" s="27"/>
      <c r="N41" s="24"/>
      <c r="O41" s="24"/>
      <c r="P41" s="25">
        <f t="shared" si="2"/>
        <v>0</v>
      </c>
      <c r="Q41" s="26"/>
      <c r="R41" s="26"/>
      <c r="S41" s="26"/>
      <c r="T41" s="25">
        <f t="shared" si="3"/>
        <v>0</v>
      </c>
      <c r="U41" s="26"/>
      <c r="V41" s="26"/>
      <c r="W41" s="26"/>
      <c r="X41" s="25">
        <f t="shared" si="4"/>
        <v>0</v>
      </c>
      <c r="Y41" s="26"/>
      <c r="Z41" s="26"/>
      <c r="AA41" s="26"/>
      <c r="AB41" s="25">
        <f t="shared" si="5"/>
        <v>0</v>
      </c>
      <c r="AC41" s="26">
        <v>6</v>
      </c>
      <c r="AD41" s="26">
        <v>10</v>
      </c>
      <c r="AE41" s="26">
        <v>7</v>
      </c>
      <c r="AF41" s="25">
        <f t="shared" si="6"/>
        <v>23</v>
      </c>
      <c r="AG41" s="26">
        <v>3</v>
      </c>
      <c r="AH41" s="26">
        <v>6</v>
      </c>
      <c r="AI41" s="26">
        <v>3</v>
      </c>
      <c r="AJ41" s="25">
        <f t="shared" si="7"/>
        <v>12</v>
      </c>
      <c r="AK41" s="75">
        <f t="shared" si="8"/>
        <v>4.5</v>
      </c>
      <c r="AL41" s="75">
        <f t="shared" si="9"/>
        <v>6.625</v>
      </c>
      <c r="AM41" s="75">
        <f t="shared" si="10"/>
        <v>4.375</v>
      </c>
      <c r="AN41" s="76">
        <f t="shared" si="11"/>
        <v>15.5</v>
      </c>
      <c r="AO41" s="76">
        <f t="shared" si="12"/>
        <v>15.5</v>
      </c>
      <c r="AP41" s="76">
        <f t="shared" si="13"/>
        <v>15.5</v>
      </c>
      <c r="AQ41" s="77">
        <f t="shared" si="14"/>
        <v>4</v>
      </c>
      <c r="AR41" s="78" t="str">
        <f t="shared" si="15"/>
        <v>za duża rozbieżność</v>
      </c>
      <c r="AS41" s="43">
        <f t="shared" si="16"/>
        <v>14</v>
      </c>
      <c r="AT41" s="22">
        <f t="shared" si="17"/>
        <v>0</v>
      </c>
      <c r="AU41" s="22">
        <f t="shared" si="18"/>
        <v>0</v>
      </c>
      <c r="AV41" s="22">
        <f t="shared" si="19"/>
        <v>0</v>
      </c>
      <c r="AW41" s="22">
        <f t="shared" si="20"/>
        <v>0</v>
      </c>
      <c r="AX41" s="22">
        <f t="shared" si="21"/>
        <v>1</v>
      </c>
      <c r="AY41" s="22">
        <f t="shared" si="22"/>
        <v>1</v>
      </c>
      <c r="AZ41" s="22">
        <f t="shared" si="23"/>
        <v>1</v>
      </c>
      <c r="BA41" s="22">
        <f t="shared" si="24"/>
        <v>1</v>
      </c>
      <c r="BB41" s="33">
        <f t="shared" si="25"/>
        <v>9</v>
      </c>
      <c r="BC41" s="33">
        <f t="shared" si="26"/>
        <v>23</v>
      </c>
      <c r="BD41" s="33">
        <f t="shared" si="27"/>
        <v>14</v>
      </c>
      <c r="BE41" s="33">
        <f t="shared" si="28"/>
        <v>9</v>
      </c>
      <c r="BF41" s="33">
        <f t="shared" si="29"/>
        <v>18</v>
      </c>
      <c r="BG41" s="33" t="str">
        <f t="shared" si="30"/>
        <v>ass</v>
      </c>
      <c r="BH41" s="33" t="str">
        <f t="shared" si="31"/>
        <v>ass</v>
      </c>
      <c r="BI41" s="33" t="str">
        <f t="shared" si="32"/>
        <v>ass</v>
      </c>
      <c r="BJ41" s="33" t="str">
        <f t="shared" si="33"/>
        <v>ass</v>
      </c>
      <c r="BK41" s="33">
        <f t="shared" si="34"/>
        <v>23</v>
      </c>
      <c r="BL41" s="33">
        <f t="shared" si="35"/>
        <v>12</v>
      </c>
      <c r="BM41" s="39">
        <f t="shared" si="36"/>
        <v>4.5</v>
      </c>
      <c r="BN41" s="39">
        <f t="shared" si="37"/>
        <v>6.625</v>
      </c>
      <c r="BO41" s="39">
        <f t="shared" si="38"/>
        <v>4.375</v>
      </c>
      <c r="BP41">
        <f t="shared" si="39"/>
        <v>1</v>
      </c>
      <c r="BQ41">
        <f t="shared" si="40"/>
        <v>4</v>
      </c>
    </row>
    <row r="42" spans="1:69" ht="32.25" thickBot="1">
      <c r="A42" s="2">
        <v>33</v>
      </c>
      <c r="B42" s="72" t="s">
        <v>146</v>
      </c>
      <c r="C42" s="72" t="s">
        <v>147</v>
      </c>
      <c r="D42" s="56" t="s">
        <v>70</v>
      </c>
      <c r="E42" s="55">
        <v>5.5</v>
      </c>
      <c r="F42" s="31">
        <v>7.5</v>
      </c>
      <c r="G42" s="31">
        <v>2</v>
      </c>
      <c r="H42" s="32">
        <f t="shared" si="0"/>
        <v>15</v>
      </c>
      <c r="I42" s="31"/>
      <c r="J42" s="31"/>
      <c r="K42" s="31"/>
      <c r="L42" s="32">
        <f t="shared" si="1"/>
        <v>0</v>
      </c>
      <c r="M42" s="27"/>
      <c r="N42" s="24"/>
      <c r="O42" s="24"/>
      <c r="P42" s="25">
        <f t="shared" si="2"/>
        <v>0</v>
      </c>
      <c r="Q42" s="26"/>
      <c r="R42" s="26"/>
      <c r="S42" s="26"/>
      <c r="T42" s="25">
        <f t="shared" si="3"/>
        <v>0</v>
      </c>
      <c r="U42" s="26"/>
      <c r="V42" s="26"/>
      <c r="W42" s="26"/>
      <c r="X42" s="25">
        <f t="shared" si="4"/>
        <v>0</v>
      </c>
      <c r="Y42" s="26"/>
      <c r="Z42" s="26"/>
      <c r="AA42" s="26"/>
      <c r="AB42" s="25">
        <f t="shared" si="5"/>
        <v>0</v>
      </c>
      <c r="AC42" s="26">
        <v>5</v>
      </c>
      <c r="AD42" s="26">
        <v>6.5</v>
      </c>
      <c r="AE42" s="26">
        <v>5</v>
      </c>
      <c r="AF42" s="25">
        <f t="shared" si="6"/>
        <v>16.5</v>
      </c>
      <c r="AG42" s="26">
        <v>3</v>
      </c>
      <c r="AH42" s="26">
        <v>3</v>
      </c>
      <c r="AI42" s="26">
        <v>3</v>
      </c>
      <c r="AJ42" s="25">
        <f t="shared" si="7"/>
        <v>9</v>
      </c>
      <c r="AK42" s="75">
        <f t="shared" si="8"/>
        <v>4.5</v>
      </c>
      <c r="AL42" s="75">
        <f t="shared" si="9"/>
        <v>5.666666666666667</v>
      </c>
      <c r="AM42" s="75">
        <f t="shared" si="10"/>
        <v>3.3333333333333335</v>
      </c>
      <c r="AN42" s="76">
        <f t="shared" si="11"/>
        <v>13.500000000000002</v>
      </c>
      <c r="AO42" s="76">
        <f t="shared" si="12"/>
        <v>13.500000000000002</v>
      </c>
      <c r="AP42" s="76">
        <f t="shared" si="13"/>
        <v>13.500000000000002</v>
      </c>
      <c r="AQ42" s="77">
        <f t="shared" si="14"/>
        <v>3</v>
      </c>
      <c r="AR42" s="78" t="str">
        <f t="shared" si="15"/>
        <v>OK.</v>
      </c>
      <c r="AS42" s="43">
        <f t="shared" si="16"/>
        <v>7.5</v>
      </c>
      <c r="AT42" s="22">
        <f t="shared" si="17"/>
        <v>0</v>
      </c>
      <c r="AU42" s="22">
        <f t="shared" si="18"/>
        <v>0</v>
      </c>
      <c r="AV42" s="22">
        <f t="shared" si="19"/>
        <v>0</v>
      </c>
      <c r="AW42" s="22">
        <f t="shared" si="20"/>
        <v>0</v>
      </c>
      <c r="AX42" s="22">
        <f t="shared" si="21"/>
        <v>1</v>
      </c>
      <c r="AY42" s="22">
        <f t="shared" si="22"/>
        <v>1</v>
      </c>
      <c r="AZ42" s="22">
        <f t="shared" si="23"/>
        <v>1</v>
      </c>
      <c r="BA42" s="22">
        <f t="shared" si="24"/>
        <v>0</v>
      </c>
      <c r="BB42" s="33">
        <f t="shared" si="25"/>
        <v>9</v>
      </c>
      <c r="BC42" s="33">
        <f t="shared" si="26"/>
        <v>16.5</v>
      </c>
      <c r="BD42" s="33">
        <f t="shared" si="27"/>
        <v>7.5</v>
      </c>
      <c r="BE42" s="33">
        <f t="shared" si="28"/>
        <v>15</v>
      </c>
      <c r="BF42" s="33" t="str">
        <f t="shared" si="29"/>
        <v>ass</v>
      </c>
      <c r="BG42" s="33" t="str">
        <f t="shared" si="30"/>
        <v>ass</v>
      </c>
      <c r="BH42" s="33" t="str">
        <f t="shared" si="31"/>
        <v>ass</v>
      </c>
      <c r="BI42" s="33" t="str">
        <f t="shared" si="32"/>
        <v>ass</v>
      </c>
      <c r="BJ42" s="33" t="str">
        <f t="shared" si="33"/>
        <v>ass</v>
      </c>
      <c r="BK42" s="33">
        <f t="shared" si="34"/>
        <v>16.5</v>
      </c>
      <c r="BL42" s="33">
        <f t="shared" si="35"/>
        <v>9</v>
      </c>
      <c r="BM42" s="39">
        <f t="shared" si="36"/>
        <v>4.5</v>
      </c>
      <c r="BN42" s="39">
        <f t="shared" si="37"/>
        <v>5.666666666666667</v>
      </c>
      <c r="BO42" s="39">
        <f t="shared" si="38"/>
        <v>3.3333333333333335</v>
      </c>
      <c r="BP42">
        <f t="shared" si="39"/>
        <v>1</v>
      </c>
      <c r="BQ42">
        <f t="shared" si="40"/>
        <v>3</v>
      </c>
    </row>
    <row r="43" spans="1:69" ht="51.75" thickBot="1">
      <c r="A43" s="2">
        <v>34</v>
      </c>
      <c r="B43" s="71" t="s">
        <v>30</v>
      </c>
      <c r="C43" s="72" t="s">
        <v>148</v>
      </c>
      <c r="D43" s="56" t="s">
        <v>71</v>
      </c>
      <c r="E43" s="55">
        <v>4.5</v>
      </c>
      <c r="F43" s="31">
        <v>6.5</v>
      </c>
      <c r="G43" s="31">
        <v>5.5</v>
      </c>
      <c r="H43" s="32">
        <f t="shared" si="0"/>
        <v>16.5</v>
      </c>
      <c r="I43" s="31"/>
      <c r="J43" s="31"/>
      <c r="K43" s="31"/>
      <c r="L43" s="32">
        <f t="shared" si="1"/>
        <v>0</v>
      </c>
      <c r="M43" s="27"/>
      <c r="N43" s="24"/>
      <c r="O43" s="24"/>
      <c r="P43" s="25">
        <f t="shared" si="2"/>
        <v>0</v>
      </c>
      <c r="Q43" s="26"/>
      <c r="R43" s="26"/>
      <c r="S43" s="26"/>
      <c r="T43" s="25">
        <f t="shared" si="3"/>
        <v>0</v>
      </c>
      <c r="U43" s="26"/>
      <c r="V43" s="26"/>
      <c r="W43" s="26"/>
      <c r="X43" s="25">
        <f t="shared" si="4"/>
        <v>0</v>
      </c>
      <c r="Y43" s="26"/>
      <c r="Z43" s="26"/>
      <c r="AA43" s="26"/>
      <c r="AB43" s="25">
        <f t="shared" si="5"/>
        <v>0</v>
      </c>
      <c r="AC43" s="26">
        <v>6</v>
      </c>
      <c r="AD43" s="26">
        <v>5.5</v>
      </c>
      <c r="AE43" s="26">
        <v>4</v>
      </c>
      <c r="AF43" s="25">
        <f t="shared" si="6"/>
        <v>15.5</v>
      </c>
      <c r="AG43" s="26">
        <v>4</v>
      </c>
      <c r="AH43" s="26">
        <v>7</v>
      </c>
      <c r="AI43" s="26">
        <v>3</v>
      </c>
      <c r="AJ43" s="25">
        <f t="shared" si="7"/>
        <v>14</v>
      </c>
      <c r="AK43" s="75">
        <f t="shared" si="8"/>
        <v>4.833333333333333</v>
      </c>
      <c r="AL43" s="75">
        <f t="shared" si="9"/>
        <v>6.333333333333333</v>
      </c>
      <c r="AM43" s="75">
        <f t="shared" si="10"/>
        <v>4.166666666666667</v>
      </c>
      <c r="AN43" s="76">
        <f t="shared" si="11"/>
        <v>15.333333333333332</v>
      </c>
      <c r="AO43" s="76">
        <f t="shared" si="12"/>
        <v>15.333333333333332</v>
      </c>
      <c r="AP43" s="76">
        <f t="shared" si="13"/>
        <v>15.333333333333332</v>
      </c>
      <c r="AQ43" s="77">
        <f t="shared" si="14"/>
        <v>3</v>
      </c>
      <c r="AR43" s="78" t="str">
        <f t="shared" si="15"/>
        <v>OK.</v>
      </c>
      <c r="AS43" s="43">
        <f t="shared" si="16"/>
        <v>2.5</v>
      </c>
      <c r="AT43" s="22">
        <f t="shared" si="17"/>
        <v>0</v>
      </c>
      <c r="AU43" s="22">
        <f t="shared" si="18"/>
        <v>0</v>
      </c>
      <c r="AV43" s="22">
        <f t="shared" si="19"/>
        <v>0</v>
      </c>
      <c r="AW43" s="22">
        <f t="shared" si="20"/>
        <v>0</v>
      </c>
      <c r="AX43" s="22">
        <f t="shared" si="21"/>
        <v>1</v>
      </c>
      <c r="AY43" s="22">
        <f t="shared" si="22"/>
        <v>1</v>
      </c>
      <c r="AZ43" s="22">
        <f t="shared" si="23"/>
        <v>1</v>
      </c>
      <c r="BA43" s="22">
        <f t="shared" si="24"/>
        <v>0</v>
      </c>
      <c r="BB43" s="33">
        <f t="shared" si="25"/>
        <v>14</v>
      </c>
      <c r="BC43" s="33">
        <f t="shared" si="26"/>
        <v>16.5</v>
      </c>
      <c r="BD43" s="33">
        <f t="shared" si="27"/>
        <v>2.5</v>
      </c>
      <c r="BE43" s="33">
        <f t="shared" si="28"/>
        <v>16.5</v>
      </c>
      <c r="BF43" s="33" t="str">
        <f t="shared" si="29"/>
        <v>ass</v>
      </c>
      <c r="BG43" s="33" t="str">
        <f t="shared" si="30"/>
        <v>ass</v>
      </c>
      <c r="BH43" s="33" t="str">
        <f t="shared" si="31"/>
        <v>ass</v>
      </c>
      <c r="BI43" s="33" t="str">
        <f t="shared" si="32"/>
        <v>ass</v>
      </c>
      <c r="BJ43" s="33" t="str">
        <f t="shared" si="33"/>
        <v>ass</v>
      </c>
      <c r="BK43" s="33">
        <f t="shared" si="34"/>
        <v>15.5</v>
      </c>
      <c r="BL43" s="33">
        <f t="shared" si="35"/>
        <v>14</v>
      </c>
      <c r="BM43" s="39">
        <f t="shared" si="36"/>
        <v>4.833333333333333</v>
      </c>
      <c r="BN43" s="39">
        <f t="shared" si="37"/>
        <v>6.333333333333333</v>
      </c>
      <c r="BO43" s="39">
        <f t="shared" si="38"/>
        <v>4.166666666666667</v>
      </c>
      <c r="BP43">
        <f t="shared" si="39"/>
        <v>1</v>
      </c>
      <c r="BQ43">
        <f t="shared" si="40"/>
        <v>3</v>
      </c>
    </row>
    <row r="44" spans="1:69" ht="39" thickBot="1">
      <c r="A44" s="2">
        <v>35</v>
      </c>
      <c r="B44" s="71" t="s">
        <v>30</v>
      </c>
      <c r="C44" s="72" t="s">
        <v>149</v>
      </c>
      <c r="D44" s="56" t="s">
        <v>72</v>
      </c>
      <c r="E44" s="55"/>
      <c r="F44" s="31"/>
      <c r="G44" s="31"/>
      <c r="H44" s="32">
        <f t="shared" si="0"/>
        <v>0</v>
      </c>
      <c r="I44" s="31"/>
      <c r="J44" s="31"/>
      <c r="K44" s="31"/>
      <c r="L44" s="32">
        <f t="shared" si="1"/>
        <v>0</v>
      </c>
      <c r="M44" s="27"/>
      <c r="N44" s="24"/>
      <c r="O44" s="24"/>
      <c r="P44" s="25">
        <f t="shared" si="2"/>
        <v>0</v>
      </c>
      <c r="Q44" s="26"/>
      <c r="R44" s="26"/>
      <c r="S44" s="26"/>
      <c r="T44" s="25">
        <f t="shared" si="3"/>
        <v>0</v>
      </c>
      <c r="U44" s="26">
        <v>6</v>
      </c>
      <c r="V44" s="26">
        <v>9</v>
      </c>
      <c r="W44" s="26">
        <v>5</v>
      </c>
      <c r="X44" s="25">
        <f t="shared" si="4"/>
        <v>20</v>
      </c>
      <c r="Y44" s="26">
        <v>5</v>
      </c>
      <c r="Z44" s="26">
        <v>8</v>
      </c>
      <c r="AA44" s="26">
        <v>4</v>
      </c>
      <c r="AB44" s="25">
        <f t="shared" si="5"/>
        <v>17</v>
      </c>
      <c r="AC44" s="26"/>
      <c r="AD44" s="26"/>
      <c r="AE44" s="26"/>
      <c r="AF44" s="25">
        <f t="shared" si="6"/>
        <v>0</v>
      </c>
      <c r="AG44" s="26">
        <v>4</v>
      </c>
      <c r="AH44" s="26">
        <v>8</v>
      </c>
      <c r="AI44" s="26">
        <v>5</v>
      </c>
      <c r="AJ44" s="25">
        <f t="shared" si="7"/>
        <v>17</v>
      </c>
      <c r="AK44" s="75">
        <f t="shared" si="8"/>
        <v>5</v>
      </c>
      <c r="AL44" s="75">
        <f t="shared" si="9"/>
        <v>8.3333333333333339</v>
      </c>
      <c r="AM44" s="75">
        <f t="shared" si="10"/>
        <v>4.666666666666667</v>
      </c>
      <c r="AN44" s="76">
        <f t="shared" si="11"/>
        <v>18</v>
      </c>
      <c r="AO44" s="76">
        <f t="shared" si="12"/>
        <v>18</v>
      </c>
      <c r="AP44" s="76">
        <f t="shared" si="13"/>
        <v>18</v>
      </c>
      <c r="AQ44" s="77">
        <f t="shared" si="14"/>
        <v>3</v>
      </c>
      <c r="AR44" s="78" t="str">
        <f t="shared" si="15"/>
        <v>OK.</v>
      </c>
      <c r="AS44" s="43">
        <f t="shared" si="16"/>
        <v>3</v>
      </c>
      <c r="AT44" s="22">
        <f t="shared" si="17"/>
        <v>0</v>
      </c>
      <c r="AU44" s="22">
        <f t="shared" si="18"/>
        <v>0</v>
      </c>
      <c r="AV44" s="22">
        <f t="shared" si="19"/>
        <v>1</v>
      </c>
      <c r="AW44" s="22">
        <f t="shared" si="20"/>
        <v>1</v>
      </c>
      <c r="AX44" s="22">
        <f t="shared" si="21"/>
        <v>0</v>
      </c>
      <c r="AY44" s="22">
        <f t="shared" si="22"/>
        <v>1</v>
      </c>
      <c r="AZ44" s="22">
        <f t="shared" si="23"/>
        <v>0</v>
      </c>
      <c r="BA44" s="22">
        <f t="shared" si="24"/>
        <v>0</v>
      </c>
      <c r="BB44" s="33">
        <f t="shared" si="25"/>
        <v>17</v>
      </c>
      <c r="BC44" s="33">
        <f t="shared" si="26"/>
        <v>20</v>
      </c>
      <c r="BD44" s="33">
        <f t="shared" si="27"/>
        <v>3</v>
      </c>
      <c r="BE44" s="33" t="str">
        <f t="shared" si="28"/>
        <v>ass</v>
      </c>
      <c r="BF44" s="33" t="str">
        <f t="shared" si="29"/>
        <v>ass</v>
      </c>
      <c r="BG44" s="33" t="str">
        <f t="shared" si="30"/>
        <v>ass</v>
      </c>
      <c r="BH44" s="33" t="str">
        <f t="shared" si="31"/>
        <v>ass</v>
      </c>
      <c r="BI44" s="33">
        <f t="shared" si="32"/>
        <v>20</v>
      </c>
      <c r="BJ44" s="33">
        <f t="shared" si="33"/>
        <v>17</v>
      </c>
      <c r="BK44" s="33" t="str">
        <f t="shared" si="34"/>
        <v>ass</v>
      </c>
      <c r="BL44" s="33">
        <f t="shared" si="35"/>
        <v>17</v>
      </c>
      <c r="BM44" s="39">
        <f t="shared" si="36"/>
        <v>5</v>
      </c>
      <c r="BN44" s="39">
        <f t="shared" si="37"/>
        <v>8.3333333333333339</v>
      </c>
      <c r="BO44" s="39">
        <f t="shared" si="38"/>
        <v>4.666666666666667</v>
      </c>
      <c r="BP44">
        <f t="shared" si="39"/>
        <v>1</v>
      </c>
      <c r="BQ44">
        <f t="shared" si="40"/>
        <v>3</v>
      </c>
    </row>
    <row r="45" spans="1:69" ht="51.75" thickBot="1">
      <c r="A45" s="2">
        <v>36</v>
      </c>
      <c r="B45" s="72" t="s">
        <v>150</v>
      </c>
      <c r="C45" s="72" t="s">
        <v>151</v>
      </c>
      <c r="D45" s="56" t="s">
        <v>73</v>
      </c>
      <c r="E45" s="55"/>
      <c r="F45" s="31"/>
      <c r="G45" s="31"/>
      <c r="H45" s="32">
        <f t="shared" si="0"/>
        <v>0</v>
      </c>
      <c r="I45" s="31"/>
      <c r="J45" s="31"/>
      <c r="K45" s="31"/>
      <c r="L45" s="32">
        <f t="shared" si="1"/>
        <v>0</v>
      </c>
      <c r="M45" s="27">
        <v>4</v>
      </c>
      <c r="N45" s="24">
        <v>5</v>
      </c>
      <c r="O45" s="24">
        <v>3</v>
      </c>
      <c r="P45" s="25">
        <f t="shared" si="2"/>
        <v>12</v>
      </c>
      <c r="Q45" s="26"/>
      <c r="R45" s="26"/>
      <c r="S45" s="26"/>
      <c r="T45" s="25">
        <f t="shared" si="3"/>
        <v>0</v>
      </c>
      <c r="U45" s="26">
        <v>5</v>
      </c>
      <c r="V45" s="26">
        <v>7</v>
      </c>
      <c r="W45" s="26">
        <v>4</v>
      </c>
      <c r="X45" s="25">
        <f t="shared" si="4"/>
        <v>16</v>
      </c>
      <c r="Y45" s="26"/>
      <c r="Z45" s="26"/>
      <c r="AA45" s="26"/>
      <c r="AB45" s="25">
        <f t="shared" si="5"/>
        <v>0</v>
      </c>
      <c r="AC45" s="26"/>
      <c r="AD45" s="26"/>
      <c r="AE45" s="26"/>
      <c r="AF45" s="25">
        <f t="shared" si="6"/>
        <v>0</v>
      </c>
      <c r="AG45" s="26">
        <v>1</v>
      </c>
      <c r="AH45" s="26">
        <v>4</v>
      </c>
      <c r="AI45" s="26">
        <v>2</v>
      </c>
      <c r="AJ45" s="25">
        <f t="shared" si="7"/>
        <v>7</v>
      </c>
      <c r="AK45" s="75">
        <f t="shared" si="8"/>
        <v>3.3333333333333335</v>
      </c>
      <c r="AL45" s="75">
        <f t="shared" si="9"/>
        <v>5.333333333333333</v>
      </c>
      <c r="AM45" s="75">
        <f t="shared" si="10"/>
        <v>3</v>
      </c>
      <c r="AN45" s="76">
        <f t="shared" si="11"/>
        <v>11.666666666666666</v>
      </c>
      <c r="AO45" s="76">
        <f t="shared" si="12"/>
        <v>11.666666666666666</v>
      </c>
      <c r="AP45" s="76">
        <f t="shared" si="13"/>
        <v>11.666666666666666</v>
      </c>
      <c r="AQ45" s="77">
        <f t="shared" si="14"/>
        <v>3</v>
      </c>
      <c r="AR45" s="78" t="str">
        <f t="shared" si="15"/>
        <v>OK.</v>
      </c>
      <c r="AS45" s="43">
        <f t="shared" si="16"/>
        <v>9</v>
      </c>
      <c r="AT45" s="22">
        <f t="shared" si="17"/>
        <v>1</v>
      </c>
      <c r="AU45" s="22">
        <f t="shared" si="18"/>
        <v>0</v>
      </c>
      <c r="AV45" s="22">
        <f t="shared" si="19"/>
        <v>1</v>
      </c>
      <c r="AW45" s="22">
        <f t="shared" si="20"/>
        <v>0</v>
      </c>
      <c r="AX45" s="22">
        <f t="shared" si="21"/>
        <v>0</v>
      </c>
      <c r="AY45" s="22">
        <f t="shared" si="22"/>
        <v>1</v>
      </c>
      <c r="AZ45" s="22">
        <f t="shared" si="23"/>
        <v>0</v>
      </c>
      <c r="BA45" s="22">
        <f t="shared" si="24"/>
        <v>0</v>
      </c>
      <c r="BB45" s="33">
        <f t="shared" si="25"/>
        <v>7</v>
      </c>
      <c r="BC45" s="33">
        <f t="shared" si="26"/>
        <v>16</v>
      </c>
      <c r="BD45" s="33">
        <f t="shared" si="27"/>
        <v>9</v>
      </c>
      <c r="BE45" s="33" t="str">
        <f t="shared" si="28"/>
        <v>ass</v>
      </c>
      <c r="BF45" s="33" t="str">
        <f t="shared" si="29"/>
        <v>ass</v>
      </c>
      <c r="BG45" s="33">
        <f t="shared" si="30"/>
        <v>12</v>
      </c>
      <c r="BH45" s="33" t="str">
        <f t="shared" si="31"/>
        <v>ass</v>
      </c>
      <c r="BI45" s="33">
        <f t="shared" si="32"/>
        <v>16</v>
      </c>
      <c r="BJ45" s="33" t="str">
        <f t="shared" si="33"/>
        <v>ass</v>
      </c>
      <c r="BK45" s="33" t="str">
        <f t="shared" si="34"/>
        <v>ass</v>
      </c>
      <c r="BL45" s="33">
        <f t="shared" si="35"/>
        <v>7</v>
      </c>
      <c r="BM45" s="39">
        <f t="shared" si="36"/>
        <v>3.3333333333333335</v>
      </c>
      <c r="BN45" s="39">
        <f t="shared" si="37"/>
        <v>5.333333333333333</v>
      </c>
      <c r="BO45" s="39">
        <f t="shared" si="38"/>
        <v>3</v>
      </c>
      <c r="BP45">
        <f t="shared" si="39"/>
        <v>1</v>
      </c>
      <c r="BQ45">
        <f t="shared" si="40"/>
        <v>3</v>
      </c>
    </row>
    <row r="46" spans="1:69" ht="51.75" thickBot="1">
      <c r="A46" s="2">
        <v>37</v>
      </c>
      <c r="B46" s="72" t="s">
        <v>152</v>
      </c>
      <c r="C46" s="71" t="s">
        <v>153</v>
      </c>
      <c r="D46" s="56" t="s">
        <v>47</v>
      </c>
      <c r="E46" s="55">
        <v>3</v>
      </c>
      <c r="F46" s="31">
        <v>4</v>
      </c>
      <c r="G46" s="31">
        <v>3</v>
      </c>
      <c r="H46" s="32">
        <f t="shared" si="0"/>
        <v>10</v>
      </c>
      <c r="I46" s="31"/>
      <c r="J46" s="31"/>
      <c r="K46" s="31"/>
      <c r="L46" s="32">
        <f t="shared" si="1"/>
        <v>0</v>
      </c>
      <c r="M46" s="27"/>
      <c r="N46" s="24"/>
      <c r="O46" s="24"/>
      <c r="P46" s="25">
        <f t="shared" si="2"/>
        <v>0</v>
      </c>
      <c r="Q46" s="26"/>
      <c r="R46" s="26"/>
      <c r="S46" s="26"/>
      <c r="T46" s="25">
        <f t="shared" si="3"/>
        <v>0</v>
      </c>
      <c r="U46" s="26">
        <v>5</v>
      </c>
      <c r="V46" s="26">
        <v>10</v>
      </c>
      <c r="W46" s="26">
        <v>5</v>
      </c>
      <c r="X46" s="25">
        <f t="shared" si="4"/>
        <v>20</v>
      </c>
      <c r="Y46" s="26"/>
      <c r="Z46" s="26"/>
      <c r="AA46" s="26"/>
      <c r="AB46" s="25">
        <f t="shared" si="5"/>
        <v>0</v>
      </c>
      <c r="AC46" s="26">
        <v>2</v>
      </c>
      <c r="AD46" s="26">
        <v>4</v>
      </c>
      <c r="AE46" s="26">
        <v>1</v>
      </c>
      <c r="AF46" s="25">
        <f t="shared" si="6"/>
        <v>7</v>
      </c>
      <c r="AG46" s="26">
        <v>1</v>
      </c>
      <c r="AH46" s="26">
        <v>2</v>
      </c>
      <c r="AI46" s="26">
        <v>2</v>
      </c>
      <c r="AJ46" s="25">
        <f t="shared" si="7"/>
        <v>5</v>
      </c>
      <c r="AK46" s="75">
        <f t="shared" si="8"/>
        <v>2.75</v>
      </c>
      <c r="AL46" s="75">
        <f t="shared" si="9"/>
        <v>5</v>
      </c>
      <c r="AM46" s="75">
        <f t="shared" si="10"/>
        <v>2.75</v>
      </c>
      <c r="AN46" s="76">
        <f t="shared" si="11"/>
        <v>10.5</v>
      </c>
      <c r="AO46" s="76">
        <f t="shared" si="12"/>
        <v>10.5</v>
      </c>
      <c r="AP46" s="76">
        <f t="shared" si="13"/>
        <v>10.5</v>
      </c>
      <c r="AQ46" s="77">
        <f t="shared" si="14"/>
        <v>4</v>
      </c>
      <c r="AR46" s="78" t="str">
        <f t="shared" si="15"/>
        <v>za duża rozbieżność</v>
      </c>
      <c r="AS46" s="43">
        <f t="shared" si="16"/>
        <v>15</v>
      </c>
      <c r="AT46" s="22">
        <f t="shared" si="17"/>
        <v>0</v>
      </c>
      <c r="AU46" s="22">
        <f t="shared" si="18"/>
        <v>0</v>
      </c>
      <c r="AV46" s="22">
        <f t="shared" si="19"/>
        <v>1</v>
      </c>
      <c r="AW46" s="22">
        <f t="shared" si="20"/>
        <v>0</v>
      </c>
      <c r="AX46" s="22">
        <f t="shared" si="21"/>
        <v>1</v>
      </c>
      <c r="AY46" s="22">
        <f t="shared" si="22"/>
        <v>1</v>
      </c>
      <c r="AZ46" s="22">
        <f t="shared" si="23"/>
        <v>1</v>
      </c>
      <c r="BA46" s="22">
        <f t="shared" si="24"/>
        <v>0</v>
      </c>
      <c r="BB46" s="33">
        <f t="shared" si="25"/>
        <v>5</v>
      </c>
      <c r="BC46" s="33">
        <f t="shared" si="26"/>
        <v>20</v>
      </c>
      <c r="BD46" s="33">
        <f t="shared" si="27"/>
        <v>15</v>
      </c>
      <c r="BE46" s="33">
        <f t="shared" si="28"/>
        <v>10</v>
      </c>
      <c r="BF46" s="33" t="str">
        <f t="shared" si="29"/>
        <v>ass</v>
      </c>
      <c r="BG46" s="33" t="str">
        <f t="shared" si="30"/>
        <v>ass</v>
      </c>
      <c r="BH46" s="33" t="str">
        <f t="shared" si="31"/>
        <v>ass</v>
      </c>
      <c r="BI46" s="33">
        <f t="shared" si="32"/>
        <v>20</v>
      </c>
      <c r="BJ46" s="33" t="str">
        <f t="shared" si="33"/>
        <v>ass</v>
      </c>
      <c r="BK46" s="33">
        <f t="shared" si="34"/>
        <v>7</v>
      </c>
      <c r="BL46" s="33">
        <f t="shared" si="35"/>
        <v>5</v>
      </c>
      <c r="BM46" s="39">
        <f t="shared" si="36"/>
        <v>2.75</v>
      </c>
      <c r="BN46" s="39">
        <f t="shared" si="37"/>
        <v>5</v>
      </c>
      <c r="BO46" s="39">
        <f t="shared" si="38"/>
        <v>2.75</v>
      </c>
      <c r="BP46">
        <f t="shared" si="39"/>
        <v>1</v>
      </c>
      <c r="BQ46">
        <f t="shared" si="40"/>
        <v>4</v>
      </c>
    </row>
    <row r="47" spans="1:69" ht="39" thickBot="1">
      <c r="A47" s="2">
        <v>38</v>
      </c>
      <c r="B47" s="71" t="s">
        <v>77</v>
      </c>
      <c r="C47" s="72" t="s">
        <v>154</v>
      </c>
      <c r="D47" s="56" t="s">
        <v>74</v>
      </c>
      <c r="E47" s="55"/>
      <c r="F47" s="31"/>
      <c r="G47" s="31"/>
      <c r="H47" s="32">
        <f t="shared" si="0"/>
        <v>0</v>
      </c>
      <c r="I47" s="31"/>
      <c r="J47" s="31"/>
      <c r="K47" s="31"/>
      <c r="L47" s="32">
        <f t="shared" si="1"/>
        <v>0</v>
      </c>
      <c r="M47" s="27"/>
      <c r="N47" s="24"/>
      <c r="O47" s="24"/>
      <c r="P47" s="25">
        <f t="shared" si="2"/>
        <v>0</v>
      </c>
      <c r="Q47" s="26"/>
      <c r="R47" s="26"/>
      <c r="S47" s="26"/>
      <c r="T47" s="25">
        <f t="shared" si="3"/>
        <v>0</v>
      </c>
      <c r="U47" s="26">
        <v>6</v>
      </c>
      <c r="V47" s="26">
        <v>14</v>
      </c>
      <c r="W47" s="26">
        <v>5</v>
      </c>
      <c r="X47" s="25">
        <f t="shared" si="4"/>
        <v>25</v>
      </c>
      <c r="Y47" s="26"/>
      <c r="Z47" s="26"/>
      <c r="AA47" s="26"/>
      <c r="AB47" s="25">
        <f t="shared" si="5"/>
        <v>0</v>
      </c>
      <c r="AC47" s="26">
        <v>6</v>
      </c>
      <c r="AD47" s="26">
        <v>15</v>
      </c>
      <c r="AE47" s="26">
        <v>6</v>
      </c>
      <c r="AF47" s="25">
        <f t="shared" si="6"/>
        <v>27</v>
      </c>
      <c r="AG47" s="26">
        <v>5</v>
      </c>
      <c r="AH47" s="26">
        <v>12</v>
      </c>
      <c r="AI47" s="26">
        <v>6</v>
      </c>
      <c r="AJ47" s="25">
        <f t="shared" si="7"/>
        <v>23</v>
      </c>
      <c r="AK47" s="75">
        <f t="shared" si="8"/>
        <v>5.666666666666667</v>
      </c>
      <c r="AL47" s="75">
        <f t="shared" si="9"/>
        <v>13.666666666666666</v>
      </c>
      <c r="AM47" s="75">
        <f t="shared" si="10"/>
        <v>5.666666666666667</v>
      </c>
      <c r="AN47" s="76">
        <f t="shared" si="11"/>
        <v>25</v>
      </c>
      <c r="AO47" s="76">
        <f t="shared" si="12"/>
        <v>25</v>
      </c>
      <c r="AP47" s="76">
        <f t="shared" si="13"/>
        <v>25</v>
      </c>
      <c r="AQ47" s="77">
        <f t="shared" si="14"/>
        <v>3</v>
      </c>
      <c r="AR47" s="78" t="str">
        <f t="shared" si="15"/>
        <v>OK.</v>
      </c>
      <c r="AS47" s="43">
        <f t="shared" si="16"/>
        <v>4</v>
      </c>
      <c r="AT47" s="22">
        <f t="shared" si="17"/>
        <v>0</v>
      </c>
      <c r="AU47" s="22">
        <f t="shared" si="18"/>
        <v>0</v>
      </c>
      <c r="AV47" s="22">
        <f t="shared" si="19"/>
        <v>1</v>
      </c>
      <c r="AW47" s="22">
        <f t="shared" si="20"/>
        <v>0</v>
      </c>
      <c r="AX47" s="22">
        <f t="shared" si="21"/>
        <v>1</v>
      </c>
      <c r="AY47" s="22">
        <f t="shared" si="22"/>
        <v>1</v>
      </c>
      <c r="AZ47" s="22">
        <f t="shared" si="23"/>
        <v>0</v>
      </c>
      <c r="BA47" s="22">
        <f t="shared" si="24"/>
        <v>0</v>
      </c>
      <c r="BB47" s="33">
        <f t="shared" si="25"/>
        <v>23</v>
      </c>
      <c r="BC47" s="33">
        <f t="shared" si="26"/>
        <v>27</v>
      </c>
      <c r="BD47" s="33">
        <f t="shared" si="27"/>
        <v>4</v>
      </c>
      <c r="BE47" s="33" t="str">
        <f t="shared" si="28"/>
        <v>ass</v>
      </c>
      <c r="BF47" s="33" t="str">
        <f t="shared" si="29"/>
        <v>ass</v>
      </c>
      <c r="BG47" s="33" t="str">
        <f t="shared" si="30"/>
        <v>ass</v>
      </c>
      <c r="BH47" s="33" t="str">
        <f t="shared" si="31"/>
        <v>ass</v>
      </c>
      <c r="BI47" s="33">
        <f t="shared" si="32"/>
        <v>25</v>
      </c>
      <c r="BJ47" s="33" t="str">
        <f t="shared" si="33"/>
        <v>ass</v>
      </c>
      <c r="BK47" s="33">
        <f t="shared" si="34"/>
        <v>27</v>
      </c>
      <c r="BL47" s="33">
        <f t="shared" si="35"/>
        <v>23</v>
      </c>
      <c r="BM47" s="39">
        <f t="shared" si="36"/>
        <v>5.666666666666667</v>
      </c>
      <c r="BN47" s="39">
        <f t="shared" si="37"/>
        <v>13.666666666666666</v>
      </c>
      <c r="BO47" s="39">
        <f t="shared" si="38"/>
        <v>5.666666666666667</v>
      </c>
      <c r="BP47">
        <f t="shared" si="39"/>
        <v>1</v>
      </c>
      <c r="BQ47">
        <f t="shared" si="40"/>
        <v>3</v>
      </c>
    </row>
    <row r="48" spans="1:69" ht="39" thickBot="1">
      <c r="A48" s="2">
        <v>39</v>
      </c>
      <c r="B48" s="72" t="s">
        <v>155</v>
      </c>
      <c r="C48" s="72" t="s">
        <v>156</v>
      </c>
      <c r="D48" s="56" t="s">
        <v>86</v>
      </c>
      <c r="E48" s="55">
        <v>3</v>
      </c>
      <c r="F48" s="31">
        <v>7</v>
      </c>
      <c r="G48" s="31">
        <v>4</v>
      </c>
      <c r="H48" s="32">
        <f t="shared" si="0"/>
        <v>14</v>
      </c>
      <c r="I48" s="31"/>
      <c r="J48" s="31"/>
      <c r="K48" s="31"/>
      <c r="L48" s="32">
        <f t="shared" si="1"/>
        <v>0</v>
      </c>
      <c r="M48" s="27"/>
      <c r="N48" s="24"/>
      <c r="O48" s="24"/>
      <c r="P48" s="25">
        <f t="shared" si="2"/>
        <v>0</v>
      </c>
      <c r="Q48" s="26"/>
      <c r="R48" s="26"/>
      <c r="S48" s="26"/>
      <c r="T48" s="25">
        <f t="shared" si="3"/>
        <v>0</v>
      </c>
      <c r="U48" s="26">
        <v>6</v>
      </c>
      <c r="V48" s="26">
        <v>4</v>
      </c>
      <c r="W48" s="26">
        <v>3</v>
      </c>
      <c r="X48" s="25">
        <f t="shared" si="4"/>
        <v>13</v>
      </c>
      <c r="Y48" s="26"/>
      <c r="Z48" s="26"/>
      <c r="AA48" s="26"/>
      <c r="AB48" s="25">
        <f t="shared" si="5"/>
        <v>0</v>
      </c>
      <c r="AC48" s="26"/>
      <c r="AD48" s="26"/>
      <c r="AE48" s="26"/>
      <c r="AF48" s="25">
        <f t="shared" si="6"/>
        <v>0</v>
      </c>
      <c r="AG48" s="26">
        <v>1</v>
      </c>
      <c r="AH48" s="26">
        <v>3</v>
      </c>
      <c r="AI48" s="26">
        <v>3</v>
      </c>
      <c r="AJ48" s="25">
        <f t="shared" si="7"/>
        <v>7</v>
      </c>
      <c r="AK48" s="75">
        <f t="shared" si="8"/>
        <v>3.3333333333333335</v>
      </c>
      <c r="AL48" s="75">
        <f t="shared" si="9"/>
        <v>4.666666666666667</v>
      </c>
      <c r="AM48" s="75">
        <f t="shared" si="10"/>
        <v>3.3333333333333335</v>
      </c>
      <c r="AN48" s="76">
        <f t="shared" si="11"/>
        <v>11.333333333333334</v>
      </c>
      <c r="AO48" s="76">
        <f t="shared" si="12"/>
        <v>11.333333333333334</v>
      </c>
      <c r="AP48" s="76">
        <f t="shared" si="13"/>
        <v>11.333333333333334</v>
      </c>
      <c r="AQ48" s="77">
        <f t="shared" si="14"/>
        <v>3</v>
      </c>
      <c r="AR48" s="78" t="str">
        <f t="shared" si="15"/>
        <v>OK.</v>
      </c>
      <c r="AS48" s="43">
        <f t="shared" si="16"/>
        <v>7</v>
      </c>
      <c r="AT48" s="22">
        <f t="shared" si="17"/>
        <v>0</v>
      </c>
      <c r="AU48" s="22">
        <f t="shared" si="18"/>
        <v>0</v>
      </c>
      <c r="AV48" s="22">
        <f t="shared" si="19"/>
        <v>1</v>
      </c>
      <c r="AW48" s="22">
        <f t="shared" si="20"/>
        <v>0</v>
      </c>
      <c r="AX48" s="22">
        <f t="shared" si="21"/>
        <v>0</v>
      </c>
      <c r="AY48" s="22">
        <f t="shared" si="22"/>
        <v>1</v>
      </c>
      <c r="AZ48" s="22">
        <f t="shared" si="23"/>
        <v>1</v>
      </c>
      <c r="BA48" s="22">
        <f t="shared" si="24"/>
        <v>0</v>
      </c>
      <c r="BB48" s="33">
        <f t="shared" si="25"/>
        <v>7</v>
      </c>
      <c r="BC48" s="33">
        <f t="shared" si="26"/>
        <v>14</v>
      </c>
      <c r="BD48" s="33">
        <f t="shared" si="27"/>
        <v>7</v>
      </c>
      <c r="BE48" s="33">
        <f t="shared" si="28"/>
        <v>14</v>
      </c>
      <c r="BF48" s="33" t="str">
        <f t="shared" si="29"/>
        <v>ass</v>
      </c>
      <c r="BG48" s="33" t="str">
        <f t="shared" si="30"/>
        <v>ass</v>
      </c>
      <c r="BH48" s="33" t="str">
        <f t="shared" si="31"/>
        <v>ass</v>
      </c>
      <c r="BI48" s="33">
        <f t="shared" si="32"/>
        <v>13</v>
      </c>
      <c r="BJ48" s="33" t="str">
        <f t="shared" si="33"/>
        <v>ass</v>
      </c>
      <c r="BK48" s="33" t="str">
        <f t="shared" si="34"/>
        <v>ass</v>
      </c>
      <c r="BL48" s="33">
        <f t="shared" si="35"/>
        <v>7</v>
      </c>
      <c r="BM48" s="39">
        <f t="shared" si="36"/>
        <v>3.3333333333333335</v>
      </c>
      <c r="BN48" s="39">
        <f t="shared" si="37"/>
        <v>4.666666666666667</v>
      </c>
      <c r="BO48" s="39">
        <f t="shared" si="38"/>
        <v>3.3333333333333335</v>
      </c>
      <c r="BP48">
        <f t="shared" si="39"/>
        <v>1</v>
      </c>
      <c r="BQ48">
        <f t="shared" si="40"/>
        <v>3</v>
      </c>
    </row>
    <row r="49" spans="1:69" ht="32.25" thickBot="1">
      <c r="A49" s="2">
        <v>40</v>
      </c>
      <c r="B49" s="70" t="s">
        <v>157</v>
      </c>
      <c r="C49" s="72" t="s">
        <v>158</v>
      </c>
      <c r="D49" s="56" t="s">
        <v>48</v>
      </c>
      <c r="E49" s="55"/>
      <c r="F49" s="31"/>
      <c r="G49" s="31"/>
      <c r="H49" s="32">
        <f t="shared" si="0"/>
        <v>0</v>
      </c>
      <c r="I49" s="31"/>
      <c r="J49" s="31"/>
      <c r="K49" s="31"/>
      <c r="L49" s="32">
        <f t="shared" si="1"/>
        <v>0</v>
      </c>
      <c r="M49" s="27"/>
      <c r="N49" s="24"/>
      <c r="O49" s="24"/>
      <c r="P49" s="25">
        <f t="shared" si="2"/>
        <v>0</v>
      </c>
      <c r="Q49" s="26"/>
      <c r="R49" s="26"/>
      <c r="S49" s="26"/>
      <c r="T49" s="25">
        <f t="shared" si="3"/>
        <v>0</v>
      </c>
      <c r="U49" s="26">
        <v>2</v>
      </c>
      <c r="V49" s="26">
        <v>8</v>
      </c>
      <c r="W49" s="26">
        <v>5</v>
      </c>
      <c r="X49" s="25">
        <f t="shared" si="4"/>
        <v>15</v>
      </c>
      <c r="Y49" s="26"/>
      <c r="Z49" s="26"/>
      <c r="AA49" s="26"/>
      <c r="AB49" s="25">
        <f t="shared" si="5"/>
        <v>0</v>
      </c>
      <c r="AC49" s="26">
        <v>1</v>
      </c>
      <c r="AD49" s="26">
        <v>2.5</v>
      </c>
      <c r="AE49" s="26">
        <v>3</v>
      </c>
      <c r="AF49" s="25">
        <f t="shared" si="6"/>
        <v>6.5</v>
      </c>
      <c r="AG49" s="26">
        <v>2</v>
      </c>
      <c r="AH49" s="26">
        <v>3.5</v>
      </c>
      <c r="AI49" s="26">
        <v>2</v>
      </c>
      <c r="AJ49" s="25">
        <f t="shared" si="7"/>
        <v>7.5</v>
      </c>
      <c r="AK49" s="75">
        <f t="shared" si="8"/>
        <v>1.6666666666666667</v>
      </c>
      <c r="AL49" s="75">
        <f t="shared" si="9"/>
        <v>4.666666666666667</v>
      </c>
      <c r="AM49" s="75">
        <f t="shared" si="10"/>
        <v>3.3333333333333335</v>
      </c>
      <c r="AN49" s="76">
        <f t="shared" si="11"/>
        <v>9.6666666666666679</v>
      </c>
      <c r="AO49" s="76">
        <f t="shared" si="12"/>
        <v>9.6666666666666679</v>
      </c>
      <c r="AP49" s="76">
        <f t="shared" si="13"/>
        <v>9.6666666666666679</v>
      </c>
      <c r="AQ49" s="77">
        <f t="shared" si="14"/>
        <v>3</v>
      </c>
      <c r="AR49" s="78" t="str">
        <f t="shared" si="15"/>
        <v>OK.</v>
      </c>
      <c r="AS49" s="43">
        <f t="shared" si="16"/>
        <v>8.5</v>
      </c>
      <c r="AT49" s="22">
        <f t="shared" si="17"/>
        <v>0</v>
      </c>
      <c r="AU49" s="22">
        <f t="shared" si="18"/>
        <v>0</v>
      </c>
      <c r="AV49" s="22">
        <f t="shared" si="19"/>
        <v>1</v>
      </c>
      <c r="AW49" s="22">
        <f t="shared" si="20"/>
        <v>0</v>
      </c>
      <c r="AX49" s="22">
        <f t="shared" si="21"/>
        <v>1</v>
      </c>
      <c r="AY49" s="22">
        <f t="shared" si="22"/>
        <v>1</v>
      </c>
      <c r="AZ49" s="22">
        <f t="shared" si="23"/>
        <v>0</v>
      </c>
      <c r="BA49" s="22">
        <f t="shared" si="24"/>
        <v>0</v>
      </c>
      <c r="BB49" s="33">
        <f t="shared" si="25"/>
        <v>6.5</v>
      </c>
      <c r="BC49" s="33">
        <f t="shared" si="26"/>
        <v>15</v>
      </c>
      <c r="BD49" s="33">
        <f t="shared" si="27"/>
        <v>8.5</v>
      </c>
      <c r="BE49" s="33" t="str">
        <f t="shared" si="28"/>
        <v>ass</v>
      </c>
      <c r="BF49" s="33" t="str">
        <f t="shared" si="29"/>
        <v>ass</v>
      </c>
      <c r="BG49" s="33" t="str">
        <f t="shared" si="30"/>
        <v>ass</v>
      </c>
      <c r="BH49" s="33" t="str">
        <f t="shared" si="31"/>
        <v>ass</v>
      </c>
      <c r="BI49" s="33">
        <f t="shared" si="32"/>
        <v>15</v>
      </c>
      <c r="BJ49" s="33" t="str">
        <f t="shared" si="33"/>
        <v>ass</v>
      </c>
      <c r="BK49" s="33">
        <f t="shared" si="34"/>
        <v>6.5</v>
      </c>
      <c r="BL49" s="33">
        <f t="shared" si="35"/>
        <v>7.5</v>
      </c>
      <c r="BM49" s="39">
        <f t="shared" si="36"/>
        <v>1.6666666666666667</v>
      </c>
      <c r="BN49" s="39">
        <f t="shared" si="37"/>
        <v>4.666666666666667</v>
      </c>
      <c r="BO49" s="39">
        <f t="shared" si="38"/>
        <v>3.3333333333333335</v>
      </c>
      <c r="BP49">
        <f t="shared" si="39"/>
        <v>1</v>
      </c>
      <c r="BQ49">
        <f t="shared" si="40"/>
        <v>3</v>
      </c>
    </row>
    <row r="50" spans="1:69" ht="32.25" thickBot="1">
      <c r="A50" s="2">
        <v>41</v>
      </c>
      <c r="B50" s="71" t="s">
        <v>159</v>
      </c>
      <c r="C50" s="71" t="s">
        <v>160</v>
      </c>
      <c r="D50" s="56" t="s">
        <v>87</v>
      </c>
      <c r="E50" s="55"/>
      <c r="F50" s="31"/>
      <c r="G50" s="31"/>
      <c r="H50" s="32">
        <f t="shared" si="0"/>
        <v>0</v>
      </c>
      <c r="I50" s="31"/>
      <c r="J50" s="31"/>
      <c r="K50" s="31"/>
      <c r="L50" s="32">
        <f t="shared" si="1"/>
        <v>0</v>
      </c>
      <c r="M50" s="27"/>
      <c r="N50" s="24"/>
      <c r="O50" s="24"/>
      <c r="P50" s="25">
        <f t="shared" si="2"/>
        <v>0</v>
      </c>
      <c r="Q50" s="26">
        <v>2</v>
      </c>
      <c r="R50" s="26">
        <v>8</v>
      </c>
      <c r="S50" s="26">
        <v>2</v>
      </c>
      <c r="T50" s="25">
        <f t="shared" si="3"/>
        <v>12</v>
      </c>
      <c r="U50" s="26"/>
      <c r="V50" s="26"/>
      <c r="W50" s="26"/>
      <c r="X50" s="25">
        <f t="shared" si="4"/>
        <v>0</v>
      </c>
      <c r="Y50" s="26">
        <v>4</v>
      </c>
      <c r="Z50" s="26">
        <v>11</v>
      </c>
      <c r="AA50" s="26">
        <v>4</v>
      </c>
      <c r="AB50" s="25">
        <f t="shared" si="5"/>
        <v>19</v>
      </c>
      <c r="AC50" s="26">
        <v>6</v>
      </c>
      <c r="AD50" s="26">
        <v>8</v>
      </c>
      <c r="AE50" s="26">
        <v>3.5</v>
      </c>
      <c r="AF50" s="25">
        <f t="shared" si="6"/>
        <v>17.5</v>
      </c>
      <c r="AG50" s="26"/>
      <c r="AH50" s="26"/>
      <c r="AI50" s="26"/>
      <c r="AJ50" s="25">
        <f t="shared" si="7"/>
        <v>0</v>
      </c>
      <c r="AK50" s="75">
        <f t="shared" si="8"/>
        <v>4</v>
      </c>
      <c r="AL50" s="75">
        <f t="shared" si="9"/>
        <v>9</v>
      </c>
      <c r="AM50" s="75">
        <f t="shared" si="10"/>
        <v>3.1666666666666665</v>
      </c>
      <c r="AN50" s="76">
        <f t="shared" si="11"/>
        <v>16.166666666666668</v>
      </c>
      <c r="AO50" s="76">
        <f t="shared" si="12"/>
        <v>16.166666666666668</v>
      </c>
      <c r="AP50" s="76">
        <f t="shared" si="13"/>
        <v>16.166666666666668</v>
      </c>
      <c r="AQ50" s="77">
        <f t="shared" si="14"/>
        <v>3</v>
      </c>
      <c r="AR50" s="78" t="str">
        <f t="shared" si="15"/>
        <v>OK.</v>
      </c>
      <c r="AS50" s="43">
        <f t="shared" si="16"/>
        <v>7</v>
      </c>
      <c r="AT50" s="22">
        <f t="shared" si="17"/>
        <v>0</v>
      </c>
      <c r="AU50" s="22">
        <f t="shared" si="18"/>
        <v>1</v>
      </c>
      <c r="AV50" s="22">
        <f t="shared" si="19"/>
        <v>0</v>
      </c>
      <c r="AW50" s="22">
        <f t="shared" si="20"/>
        <v>1</v>
      </c>
      <c r="AX50" s="22">
        <f t="shared" si="21"/>
        <v>1</v>
      </c>
      <c r="AY50" s="22">
        <f t="shared" si="22"/>
        <v>0</v>
      </c>
      <c r="AZ50" s="22">
        <f t="shared" si="23"/>
        <v>0</v>
      </c>
      <c r="BA50" s="22">
        <f t="shared" si="24"/>
        <v>0</v>
      </c>
      <c r="BB50" s="33">
        <f t="shared" si="25"/>
        <v>12</v>
      </c>
      <c r="BC50" s="33">
        <f t="shared" si="26"/>
        <v>19</v>
      </c>
      <c r="BD50" s="33">
        <f t="shared" si="27"/>
        <v>7</v>
      </c>
      <c r="BE50" s="33" t="str">
        <f t="shared" si="28"/>
        <v>ass</v>
      </c>
      <c r="BF50" s="33" t="str">
        <f t="shared" si="29"/>
        <v>ass</v>
      </c>
      <c r="BG50" s="33" t="str">
        <f t="shared" si="30"/>
        <v>ass</v>
      </c>
      <c r="BH50" s="33">
        <f t="shared" si="31"/>
        <v>12</v>
      </c>
      <c r="BI50" s="33" t="str">
        <f t="shared" si="32"/>
        <v>ass</v>
      </c>
      <c r="BJ50" s="33">
        <f t="shared" si="33"/>
        <v>19</v>
      </c>
      <c r="BK50" s="33">
        <f t="shared" si="34"/>
        <v>17.5</v>
      </c>
      <c r="BL50" s="33" t="str">
        <f t="shared" si="35"/>
        <v>ass</v>
      </c>
      <c r="BM50" s="39">
        <f t="shared" si="36"/>
        <v>4</v>
      </c>
      <c r="BN50" s="39">
        <f t="shared" si="37"/>
        <v>9</v>
      </c>
      <c r="BO50" s="39">
        <f t="shared" si="38"/>
        <v>3.1666666666666665</v>
      </c>
      <c r="BP50">
        <f t="shared" si="39"/>
        <v>1</v>
      </c>
      <c r="BQ50">
        <f t="shared" si="40"/>
        <v>3</v>
      </c>
    </row>
    <row r="51" spans="1:69" ht="32.25" thickBot="1">
      <c r="A51" s="2">
        <v>42</v>
      </c>
      <c r="B51" s="71" t="s">
        <v>161</v>
      </c>
      <c r="C51" s="72" t="s">
        <v>162</v>
      </c>
      <c r="D51" s="56" t="s">
        <v>49</v>
      </c>
      <c r="E51" s="55">
        <v>4.5</v>
      </c>
      <c r="F51" s="31">
        <v>8.5</v>
      </c>
      <c r="G51" s="31">
        <v>4.5</v>
      </c>
      <c r="H51" s="32">
        <f t="shared" si="0"/>
        <v>17.5</v>
      </c>
      <c r="I51" s="31"/>
      <c r="J51" s="31"/>
      <c r="K51" s="31"/>
      <c r="L51" s="32">
        <f t="shared" si="1"/>
        <v>0</v>
      </c>
      <c r="M51" s="27"/>
      <c r="N51" s="24"/>
      <c r="O51" s="24"/>
      <c r="P51" s="25">
        <f t="shared" si="2"/>
        <v>0</v>
      </c>
      <c r="Q51" s="26">
        <v>5</v>
      </c>
      <c r="R51" s="26">
        <v>11</v>
      </c>
      <c r="S51" s="26">
        <v>6</v>
      </c>
      <c r="T51" s="25">
        <f t="shared" si="3"/>
        <v>22</v>
      </c>
      <c r="U51" s="26"/>
      <c r="V51" s="26"/>
      <c r="W51" s="26"/>
      <c r="X51" s="25">
        <f t="shared" si="4"/>
        <v>0</v>
      </c>
      <c r="Y51" s="26"/>
      <c r="Z51" s="26"/>
      <c r="AA51" s="26"/>
      <c r="AB51" s="25">
        <f t="shared" si="5"/>
        <v>0</v>
      </c>
      <c r="AC51" s="26"/>
      <c r="AD51" s="26"/>
      <c r="AE51" s="26"/>
      <c r="AF51" s="25">
        <f t="shared" si="6"/>
        <v>0</v>
      </c>
      <c r="AG51" s="26">
        <v>3</v>
      </c>
      <c r="AH51" s="26">
        <v>6</v>
      </c>
      <c r="AI51" s="26">
        <v>3</v>
      </c>
      <c r="AJ51" s="25">
        <f t="shared" si="7"/>
        <v>12</v>
      </c>
      <c r="AK51" s="75">
        <f t="shared" si="8"/>
        <v>4.166666666666667</v>
      </c>
      <c r="AL51" s="75">
        <f t="shared" si="9"/>
        <v>8.5</v>
      </c>
      <c r="AM51" s="75">
        <f t="shared" si="10"/>
        <v>4.5</v>
      </c>
      <c r="AN51" s="76">
        <f t="shared" si="11"/>
        <v>17.166666666666668</v>
      </c>
      <c r="AO51" s="76">
        <f t="shared" si="12"/>
        <v>17.166666666666668</v>
      </c>
      <c r="AP51" s="76">
        <f t="shared" si="13"/>
        <v>17.166666666666668</v>
      </c>
      <c r="AQ51" s="77">
        <f t="shared" si="14"/>
        <v>3</v>
      </c>
      <c r="AR51" s="78" t="str">
        <f t="shared" si="15"/>
        <v>OK.</v>
      </c>
      <c r="AS51" s="43">
        <f t="shared" si="16"/>
        <v>10</v>
      </c>
      <c r="AT51" s="22">
        <f t="shared" si="17"/>
        <v>0</v>
      </c>
      <c r="AU51" s="22">
        <f t="shared" si="18"/>
        <v>1</v>
      </c>
      <c r="AV51" s="22">
        <f t="shared" si="19"/>
        <v>0</v>
      </c>
      <c r="AW51" s="22">
        <f t="shared" si="20"/>
        <v>0</v>
      </c>
      <c r="AX51" s="22">
        <f t="shared" si="21"/>
        <v>0</v>
      </c>
      <c r="AY51" s="22">
        <f t="shared" si="22"/>
        <v>1</v>
      </c>
      <c r="AZ51" s="22">
        <f t="shared" si="23"/>
        <v>1</v>
      </c>
      <c r="BA51" s="22">
        <f t="shared" si="24"/>
        <v>0</v>
      </c>
      <c r="BB51" s="33">
        <f t="shared" si="25"/>
        <v>12</v>
      </c>
      <c r="BC51" s="33">
        <f t="shared" si="26"/>
        <v>22</v>
      </c>
      <c r="BD51" s="33">
        <f t="shared" si="27"/>
        <v>10</v>
      </c>
      <c r="BE51" s="33">
        <f t="shared" si="28"/>
        <v>17.5</v>
      </c>
      <c r="BF51" s="33" t="str">
        <f t="shared" si="29"/>
        <v>ass</v>
      </c>
      <c r="BG51" s="33" t="str">
        <f t="shared" si="30"/>
        <v>ass</v>
      </c>
      <c r="BH51" s="33">
        <f t="shared" si="31"/>
        <v>22</v>
      </c>
      <c r="BI51" s="33" t="str">
        <f t="shared" si="32"/>
        <v>ass</v>
      </c>
      <c r="BJ51" s="33" t="str">
        <f t="shared" si="33"/>
        <v>ass</v>
      </c>
      <c r="BK51" s="33" t="str">
        <f t="shared" si="34"/>
        <v>ass</v>
      </c>
      <c r="BL51" s="33">
        <f t="shared" si="35"/>
        <v>12</v>
      </c>
      <c r="BM51" s="39">
        <f t="shared" si="36"/>
        <v>4.166666666666667</v>
      </c>
      <c r="BN51" s="39">
        <f t="shared" si="37"/>
        <v>8.5</v>
      </c>
      <c r="BO51" s="39">
        <f t="shared" si="38"/>
        <v>4.5</v>
      </c>
      <c r="BP51">
        <f t="shared" si="39"/>
        <v>1</v>
      </c>
      <c r="BQ51">
        <f t="shared" si="40"/>
        <v>3</v>
      </c>
    </row>
    <row r="52" spans="1:69" ht="51.75" thickBot="1">
      <c r="A52" s="2">
        <v>43</v>
      </c>
      <c r="B52" s="72" t="s">
        <v>163</v>
      </c>
      <c r="C52" s="71" t="s">
        <v>164</v>
      </c>
      <c r="D52" s="56" t="s">
        <v>50</v>
      </c>
      <c r="E52" s="55"/>
      <c r="F52" s="31"/>
      <c r="G52" s="31"/>
      <c r="H52" s="32">
        <f t="shared" si="0"/>
        <v>0</v>
      </c>
      <c r="I52" s="31">
        <v>4</v>
      </c>
      <c r="J52" s="31">
        <v>8</v>
      </c>
      <c r="K52" s="31">
        <v>5</v>
      </c>
      <c r="L52" s="32">
        <f t="shared" si="1"/>
        <v>17</v>
      </c>
      <c r="M52" s="27">
        <v>5</v>
      </c>
      <c r="N52" s="24">
        <v>7</v>
      </c>
      <c r="O52" s="24">
        <v>4</v>
      </c>
      <c r="P52" s="25">
        <f t="shared" si="2"/>
        <v>16</v>
      </c>
      <c r="Q52" s="26">
        <v>1</v>
      </c>
      <c r="R52" s="26">
        <v>4</v>
      </c>
      <c r="S52" s="26">
        <v>2</v>
      </c>
      <c r="T52" s="25">
        <f t="shared" si="3"/>
        <v>7</v>
      </c>
      <c r="U52" s="26"/>
      <c r="V52" s="26"/>
      <c r="W52" s="26"/>
      <c r="X52" s="25">
        <f t="shared" si="4"/>
        <v>0</v>
      </c>
      <c r="Y52" s="26"/>
      <c r="Z52" s="26"/>
      <c r="AA52" s="26"/>
      <c r="AB52" s="25">
        <f t="shared" si="5"/>
        <v>0</v>
      </c>
      <c r="AC52" s="26">
        <v>6</v>
      </c>
      <c r="AD52" s="26">
        <v>8.5</v>
      </c>
      <c r="AE52" s="26">
        <v>4</v>
      </c>
      <c r="AF52" s="25">
        <f t="shared" si="6"/>
        <v>18.5</v>
      </c>
      <c r="AG52" s="26"/>
      <c r="AH52" s="26"/>
      <c r="AI52" s="26"/>
      <c r="AJ52" s="25">
        <f t="shared" si="7"/>
        <v>0</v>
      </c>
      <c r="AK52" s="75">
        <f t="shared" si="8"/>
        <v>4</v>
      </c>
      <c r="AL52" s="75">
        <f t="shared" si="9"/>
        <v>6.875</v>
      </c>
      <c r="AM52" s="75">
        <f t="shared" si="10"/>
        <v>3.75</v>
      </c>
      <c r="AN52" s="76">
        <f t="shared" si="11"/>
        <v>14.625</v>
      </c>
      <c r="AO52" s="76">
        <f t="shared" si="12"/>
        <v>14.625</v>
      </c>
      <c r="AP52" s="76">
        <f t="shared" si="13"/>
        <v>14.625</v>
      </c>
      <c r="AQ52" s="77">
        <f t="shared" si="14"/>
        <v>4</v>
      </c>
      <c r="AR52" s="78" t="str">
        <f t="shared" si="15"/>
        <v>za duża rozbieżność</v>
      </c>
      <c r="AS52" s="43">
        <f t="shared" si="16"/>
        <v>11.5</v>
      </c>
      <c r="AT52" s="22">
        <f t="shared" si="17"/>
        <v>1</v>
      </c>
      <c r="AU52" s="22">
        <f t="shared" si="18"/>
        <v>1</v>
      </c>
      <c r="AV52" s="22">
        <f t="shared" si="19"/>
        <v>0</v>
      </c>
      <c r="AW52" s="22">
        <f t="shared" si="20"/>
        <v>0</v>
      </c>
      <c r="AX52" s="22">
        <f t="shared" si="21"/>
        <v>1</v>
      </c>
      <c r="AY52" s="22">
        <f t="shared" si="22"/>
        <v>0</v>
      </c>
      <c r="AZ52" s="22">
        <f t="shared" si="23"/>
        <v>0</v>
      </c>
      <c r="BA52" s="22">
        <f t="shared" si="24"/>
        <v>1</v>
      </c>
      <c r="BB52" s="33">
        <f t="shared" si="25"/>
        <v>7</v>
      </c>
      <c r="BC52" s="33">
        <f t="shared" si="26"/>
        <v>18.5</v>
      </c>
      <c r="BD52" s="33">
        <f t="shared" si="27"/>
        <v>11.5</v>
      </c>
      <c r="BE52" s="33" t="str">
        <f t="shared" si="28"/>
        <v>ass</v>
      </c>
      <c r="BF52" s="33">
        <f t="shared" si="29"/>
        <v>17</v>
      </c>
      <c r="BG52" s="33">
        <f t="shared" si="30"/>
        <v>16</v>
      </c>
      <c r="BH52" s="33">
        <f t="shared" si="31"/>
        <v>7</v>
      </c>
      <c r="BI52" s="33" t="str">
        <f t="shared" si="32"/>
        <v>ass</v>
      </c>
      <c r="BJ52" s="33" t="str">
        <f t="shared" si="33"/>
        <v>ass</v>
      </c>
      <c r="BK52" s="33">
        <f t="shared" si="34"/>
        <v>18.5</v>
      </c>
      <c r="BL52" s="33" t="str">
        <f t="shared" si="35"/>
        <v>ass</v>
      </c>
      <c r="BM52" s="39">
        <f t="shared" si="36"/>
        <v>4</v>
      </c>
      <c r="BN52" s="39">
        <f t="shared" si="37"/>
        <v>6.875</v>
      </c>
      <c r="BO52" s="39">
        <f t="shared" si="38"/>
        <v>3.75</v>
      </c>
      <c r="BP52">
        <f t="shared" si="39"/>
        <v>1</v>
      </c>
      <c r="BQ52">
        <f t="shared" si="40"/>
        <v>4</v>
      </c>
    </row>
    <row r="53" spans="1:69" s="15" customFormat="1" ht="32.25" thickBot="1">
      <c r="A53" s="14">
        <v>44</v>
      </c>
      <c r="B53" s="72" t="s">
        <v>165</v>
      </c>
      <c r="C53" s="72" t="s">
        <v>166</v>
      </c>
      <c r="D53" s="56" t="s">
        <v>75</v>
      </c>
      <c r="E53" s="55"/>
      <c r="F53" s="31"/>
      <c r="G53" s="31"/>
      <c r="H53" s="32">
        <f t="shared" si="0"/>
        <v>0</v>
      </c>
      <c r="I53" s="31"/>
      <c r="J53" s="31"/>
      <c r="K53" s="31"/>
      <c r="L53" s="32">
        <f t="shared" si="1"/>
        <v>0</v>
      </c>
      <c r="M53" s="27">
        <v>5</v>
      </c>
      <c r="N53" s="24">
        <v>7</v>
      </c>
      <c r="O53" s="24">
        <v>4</v>
      </c>
      <c r="P53" s="25">
        <f t="shared" si="2"/>
        <v>16</v>
      </c>
      <c r="Q53" s="26">
        <v>3</v>
      </c>
      <c r="R53" s="26">
        <v>7</v>
      </c>
      <c r="S53" s="26">
        <v>1</v>
      </c>
      <c r="T53" s="25">
        <f t="shared" si="3"/>
        <v>11</v>
      </c>
      <c r="U53" s="26"/>
      <c r="V53" s="26"/>
      <c r="W53" s="26"/>
      <c r="X53" s="25">
        <f t="shared" si="4"/>
        <v>0</v>
      </c>
      <c r="Y53" s="26">
        <v>4</v>
      </c>
      <c r="Z53" s="26">
        <v>5</v>
      </c>
      <c r="AA53" s="26">
        <v>3</v>
      </c>
      <c r="AB53" s="25">
        <f t="shared" si="5"/>
        <v>12</v>
      </c>
      <c r="AC53" s="26"/>
      <c r="AD53" s="26"/>
      <c r="AE53" s="26"/>
      <c r="AF53" s="25">
        <f t="shared" si="6"/>
        <v>0</v>
      </c>
      <c r="AG53" s="26"/>
      <c r="AH53" s="26"/>
      <c r="AI53" s="26"/>
      <c r="AJ53" s="25">
        <f t="shared" si="7"/>
        <v>0</v>
      </c>
      <c r="AK53" s="75">
        <f t="shared" si="8"/>
        <v>4</v>
      </c>
      <c r="AL53" s="75">
        <f t="shared" si="9"/>
        <v>6.333333333333333</v>
      </c>
      <c r="AM53" s="75">
        <f t="shared" si="10"/>
        <v>2.6666666666666665</v>
      </c>
      <c r="AN53" s="76">
        <f t="shared" si="11"/>
        <v>12.999999999999998</v>
      </c>
      <c r="AO53" s="76">
        <f t="shared" si="12"/>
        <v>12.999999999999998</v>
      </c>
      <c r="AP53" s="76">
        <f t="shared" si="13"/>
        <v>12.999999999999998</v>
      </c>
      <c r="AQ53" s="77">
        <f t="shared" si="14"/>
        <v>3</v>
      </c>
      <c r="AR53" s="78" t="str">
        <f t="shared" si="15"/>
        <v>OK.</v>
      </c>
      <c r="AS53" s="43">
        <f t="shared" si="16"/>
        <v>5</v>
      </c>
      <c r="AT53" s="22">
        <f t="shared" si="17"/>
        <v>1</v>
      </c>
      <c r="AU53" s="22">
        <f t="shared" si="18"/>
        <v>1</v>
      </c>
      <c r="AV53" s="22">
        <f t="shared" si="19"/>
        <v>0</v>
      </c>
      <c r="AW53" s="22">
        <f t="shared" si="20"/>
        <v>1</v>
      </c>
      <c r="AX53" s="22">
        <f t="shared" si="21"/>
        <v>0</v>
      </c>
      <c r="AY53" s="22">
        <f t="shared" si="22"/>
        <v>0</v>
      </c>
      <c r="AZ53" s="22">
        <f t="shared" si="23"/>
        <v>0</v>
      </c>
      <c r="BA53" s="22">
        <f t="shared" si="24"/>
        <v>0</v>
      </c>
      <c r="BB53" s="33">
        <f t="shared" si="25"/>
        <v>11</v>
      </c>
      <c r="BC53" s="33">
        <f t="shared" si="26"/>
        <v>16</v>
      </c>
      <c r="BD53" s="33">
        <f t="shared" si="27"/>
        <v>5</v>
      </c>
      <c r="BE53" s="33" t="str">
        <f t="shared" si="28"/>
        <v>ass</v>
      </c>
      <c r="BF53" s="33" t="str">
        <f t="shared" si="29"/>
        <v>ass</v>
      </c>
      <c r="BG53" s="33">
        <f t="shared" si="30"/>
        <v>16</v>
      </c>
      <c r="BH53" s="33">
        <f t="shared" si="31"/>
        <v>11</v>
      </c>
      <c r="BI53" s="33" t="str">
        <f t="shared" si="32"/>
        <v>ass</v>
      </c>
      <c r="BJ53" s="33">
        <f t="shared" si="33"/>
        <v>12</v>
      </c>
      <c r="BK53" s="33" t="str">
        <f t="shared" si="34"/>
        <v>ass</v>
      </c>
      <c r="BL53" s="33" t="str">
        <f t="shared" si="35"/>
        <v>ass</v>
      </c>
      <c r="BM53" s="39">
        <f t="shared" si="36"/>
        <v>4</v>
      </c>
      <c r="BN53" s="39">
        <f t="shared" si="37"/>
        <v>6.333333333333333</v>
      </c>
      <c r="BO53" s="39">
        <f t="shared" si="38"/>
        <v>2.6666666666666665</v>
      </c>
      <c r="BP53">
        <f t="shared" si="39"/>
        <v>1</v>
      </c>
      <c r="BQ53">
        <f t="shared" si="40"/>
        <v>3</v>
      </c>
    </row>
    <row r="54" spans="1:69" ht="39" thickBot="1">
      <c r="A54" s="2">
        <v>45</v>
      </c>
      <c r="B54" s="72" t="s">
        <v>167</v>
      </c>
      <c r="C54" s="71" t="s">
        <v>168</v>
      </c>
      <c r="D54" s="56" t="s">
        <v>201</v>
      </c>
      <c r="E54" s="55"/>
      <c r="F54" s="31"/>
      <c r="G54" s="31"/>
      <c r="H54" s="32">
        <f t="shared" si="0"/>
        <v>0</v>
      </c>
      <c r="I54" s="31">
        <v>5</v>
      </c>
      <c r="J54" s="31">
        <v>7</v>
      </c>
      <c r="K54" s="31">
        <v>2</v>
      </c>
      <c r="L54" s="32">
        <f t="shared" si="1"/>
        <v>14</v>
      </c>
      <c r="M54" s="27"/>
      <c r="N54" s="24"/>
      <c r="O54" s="24"/>
      <c r="P54" s="25">
        <f t="shared" si="2"/>
        <v>0</v>
      </c>
      <c r="Q54" s="26"/>
      <c r="R54" s="26"/>
      <c r="S54" s="26"/>
      <c r="T54" s="25">
        <f t="shared" si="3"/>
        <v>0</v>
      </c>
      <c r="U54" s="26"/>
      <c r="V54" s="26"/>
      <c r="W54" s="26"/>
      <c r="X54" s="25">
        <f t="shared" si="4"/>
        <v>0</v>
      </c>
      <c r="Y54" s="26">
        <v>4</v>
      </c>
      <c r="Z54" s="26">
        <v>6</v>
      </c>
      <c r="AA54" s="26">
        <v>4</v>
      </c>
      <c r="AB54" s="25">
        <f t="shared" si="5"/>
        <v>14</v>
      </c>
      <c r="AC54" s="26">
        <v>5</v>
      </c>
      <c r="AD54" s="26">
        <v>7</v>
      </c>
      <c r="AE54" s="26">
        <v>6.5</v>
      </c>
      <c r="AF54" s="25">
        <f t="shared" si="6"/>
        <v>18.5</v>
      </c>
      <c r="AG54" s="26"/>
      <c r="AH54" s="26"/>
      <c r="AI54" s="26"/>
      <c r="AJ54" s="25">
        <f t="shared" si="7"/>
        <v>0</v>
      </c>
      <c r="AK54" s="75">
        <f t="shared" si="8"/>
        <v>4.666666666666667</v>
      </c>
      <c r="AL54" s="75">
        <f t="shared" si="9"/>
        <v>6.666666666666667</v>
      </c>
      <c r="AM54" s="75">
        <f t="shared" si="10"/>
        <v>4.166666666666667</v>
      </c>
      <c r="AN54" s="76">
        <f t="shared" si="11"/>
        <v>15.5</v>
      </c>
      <c r="AO54" s="76">
        <f t="shared" si="12"/>
        <v>15.5</v>
      </c>
      <c r="AP54" s="76">
        <f t="shared" si="13"/>
        <v>15.5</v>
      </c>
      <c r="AQ54" s="77">
        <f t="shared" si="14"/>
        <v>3</v>
      </c>
      <c r="AR54" s="78" t="str">
        <f t="shared" si="15"/>
        <v>OK.</v>
      </c>
      <c r="AS54" s="43">
        <f t="shared" si="16"/>
        <v>4.5</v>
      </c>
      <c r="AT54" s="22">
        <f t="shared" si="17"/>
        <v>0</v>
      </c>
      <c r="AU54" s="22">
        <f t="shared" si="18"/>
        <v>0</v>
      </c>
      <c r="AV54" s="22">
        <f t="shared" si="19"/>
        <v>0</v>
      </c>
      <c r="AW54" s="22">
        <f t="shared" si="20"/>
        <v>1</v>
      </c>
      <c r="AX54" s="22">
        <f t="shared" si="21"/>
        <v>1</v>
      </c>
      <c r="AY54" s="22">
        <f t="shared" si="22"/>
        <v>0</v>
      </c>
      <c r="AZ54" s="22">
        <f t="shared" si="23"/>
        <v>0</v>
      </c>
      <c r="BA54" s="22">
        <f t="shared" si="24"/>
        <v>1</v>
      </c>
      <c r="BB54" s="33">
        <f t="shared" si="25"/>
        <v>14</v>
      </c>
      <c r="BC54" s="33">
        <f t="shared" si="26"/>
        <v>18.5</v>
      </c>
      <c r="BD54" s="33">
        <f t="shared" si="27"/>
        <v>4.5</v>
      </c>
      <c r="BE54" s="33" t="str">
        <f t="shared" si="28"/>
        <v>ass</v>
      </c>
      <c r="BF54" s="33">
        <f t="shared" si="29"/>
        <v>14</v>
      </c>
      <c r="BG54" s="33" t="str">
        <f t="shared" si="30"/>
        <v>ass</v>
      </c>
      <c r="BH54" s="33" t="str">
        <f t="shared" si="31"/>
        <v>ass</v>
      </c>
      <c r="BI54" s="33" t="str">
        <f t="shared" si="32"/>
        <v>ass</v>
      </c>
      <c r="BJ54" s="33">
        <f t="shared" si="33"/>
        <v>14</v>
      </c>
      <c r="BK54" s="33">
        <f t="shared" si="34"/>
        <v>18.5</v>
      </c>
      <c r="BL54" s="33" t="str">
        <f t="shared" si="35"/>
        <v>ass</v>
      </c>
      <c r="BM54" s="39">
        <f t="shared" si="36"/>
        <v>4.666666666666667</v>
      </c>
      <c r="BN54" s="39">
        <f t="shared" si="37"/>
        <v>6.666666666666667</v>
      </c>
      <c r="BO54" s="39">
        <f t="shared" si="38"/>
        <v>4.166666666666667</v>
      </c>
      <c r="BP54">
        <f t="shared" si="39"/>
        <v>1</v>
      </c>
      <c r="BQ54">
        <f t="shared" si="40"/>
        <v>3</v>
      </c>
    </row>
    <row r="55" spans="1:69" ht="32.25" thickBot="1">
      <c r="A55" s="2">
        <v>46</v>
      </c>
      <c r="B55" s="71" t="s">
        <v>77</v>
      </c>
      <c r="C55" s="72" t="s">
        <v>169</v>
      </c>
      <c r="D55" s="56" t="s">
        <v>202</v>
      </c>
      <c r="E55" s="55"/>
      <c r="F55" s="31"/>
      <c r="G55" s="31"/>
      <c r="H55" s="32">
        <f t="shared" si="0"/>
        <v>0</v>
      </c>
      <c r="I55" s="31">
        <v>6</v>
      </c>
      <c r="J55" s="31">
        <v>11</v>
      </c>
      <c r="K55" s="31">
        <v>3</v>
      </c>
      <c r="L55" s="32">
        <f t="shared" si="1"/>
        <v>20</v>
      </c>
      <c r="M55" s="27"/>
      <c r="N55" s="24"/>
      <c r="O55" s="24"/>
      <c r="P55" s="25">
        <f t="shared" si="2"/>
        <v>0</v>
      </c>
      <c r="Q55" s="26"/>
      <c r="R55" s="26"/>
      <c r="S55" s="26"/>
      <c r="T55" s="25">
        <f t="shared" si="3"/>
        <v>0</v>
      </c>
      <c r="U55" s="26"/>
      <c r="V55" s="26"/>
      <c r="W55" s="26"/>
      <c r="X55" s="25">
        <f t="shared" si="4"/>
        <v>0</v>
      </c>
      <c r="Y55" s="26">
        <v>6</v>
      </c>
      <c r="Z55" s="26">
        <v>8</v>
      </c>
      <c r="AA55" s="26">
        <v>4</v>
      </c>
      <c r="AB55" s="25">
        <f t="shared" si="5"/>
        <v>18</v>
      </c>
      <c r="AC55" s="26">
        <v>6</v>
      </c>
      <c r="AD55" s="26">
        <v>13</v>
      </c>
      <c r="AE55" s="26">
        <v>6</v>
      </c>
      <c r="AF55" s="25">
        <f t="shared" si="6"/>
        <v>25</v>
      </c>
      <c r="AG55" s="26"/>
      <c r="AH55" s="26"/>
      <c r="AI55" s="26"/>
      <c r="AJ55" s="25">
        <f t="shared" si="7"/>
        <v>0</v>
      </c>
      <c r="AK55" s="75">
        <f t="shared" si="8"/>
        <v>6</v>
      </c>
      <c r="AL55" s="75">
        <f t="shared" si="9"/>
        <v>10.666666666666666</v>
      </c>
      <c r="AM55" s="75">
        <f t="shared" si="10"/>
        <v>4.333333333333333</v>
      </c>
      <c r="AN55" s="76">
        <f t="shared" si="11"/>
        <v>20.999999999999996</v>
      </c>
      <c r="AO55" s="76">
        <f t="shared" si="12"/>
        <v>20.999999999999996</v>
      </c>
      <c r="AP55" s="76">
        <f t="shared" si="13"/>
        <v>20.999999999999996</v>
      </c>
      <c r="AQ55" s="77">
        <f t="shared" si="14"/>
        <v>3</v>
      </c>
      <c r="AR55" s="78" t="str">
        <f t="shared" si="15"/>
        <v>OK.</v>
      </c>
      <c r="AS55" s="43">
        <f t="shared" si="16"/>
        <v>7</v>
      </c>
      <c r="AT55" s="22">
        <f t="shared" si="17"/>
        <v>0</v>
      </c>
      <c r="AU55" s="22">
        <f t="shared" si="18"/>
        <v>0</v>
      </c>
      <c r="AV55" s="22">
        <f t="shared" si="19"/>
        <v>0</v>
      </c>
      <c r="AW55" s="22">
        <f t="shared" si="20"/>
        <v>1</v>
      </c>
      <c r="AX55" s="22">
        <f t="shared" si="21"/>
        <v>1</v>
      </c>
      <c r="AY55" s="22">
        <f t="shared" si="22"/>
        <v>0</v>
      </c>
      <c r="AZ55" s="22">
        <f t="shared" si="23"/>
        <v>0</v>
      </c>
      <c r="BA55" s="22">
        <f t="shared" si="24"/>
        <v>1</v>
      </c>
      <c r="BB55" s="33">
        <f t="shared" si="25"/>
        <v>18</v>
      </c>
      <c r="BC55" s="33">
        <f t="shared" si="26"/>
        <v>25</v>
      </c>
      <c r="BD55" s="33">
        <f t="shared" si="27"/>
        <v>7</v>
      </c>
      <c r="BE55" s="33" t="str">
        <f t="shared" si="28"/>
        <v>ass</v>
      </c>
      <c r="BF55" s="33">
        <f t="shared" si="29"/>
        <v>20</v>
      </c>
      <c r="BG55" s="33" t="str">
        <f t="shared" si="30"/>
        <v>ass</v>
      </c>
      <c r="BH55" s="33" t="str">
        <f t="shared" si="31"/>
        <v>ass</v>
      </c>
      <c r="BI55" s="33" t="str">
        <f t="shared" si="32"/>
        <v>ass</v>
      </c>
      <c r="BJ55" s="33">
        <f t="shared" si="33"/>
        <v>18</v>
      </c>
      <c r="BK55" s="33">
        <f t="shared" si="34"/>
        <v>25</v>
      </c>
      <c r="BL55" s="33" t="str">
        <f t="shared" si="35"/>
        <v>ass</v>
      </c>
      <c r="BM55" s="39">
        <f t="shared" si="36"/>
        <v>6</v>
      </c>
      <c r="BN55" s="39">
        <f t="shared" si="37"/>
        <v>10.666666666666666</v>
      </c>
      <c r="BO55" s="39">
        <f t="shared" si="38"/>
        <v>4.333333333333333</v>
      </c>
      <c r="BP55">
        <f t="shared" si="39"/>
        <v>1</v>
      </c>
      <c r="BQ55">
        <f t="shared" si="40"/>
        <v>3</v>
      </c>
    </row>
    <row r="56" spans="1:69" s="15" customFormat="1" ht="45" customHeight="1" thickBot="1">
      <c r="A56" s="14">
        <v>47</v>
      </c>
      <c r="B56" s="72" t="s">
        <v>80</v>
      </c>
      <c r="C56" s="72" t="s">
        <v>170</v>
      </c>
      <c r="D56" s="56" t="s">
        <v>203</v>
      </c>
      <c r="E56" s="55"/>
      <c r="F56" s="31"/>
      <c r="G56" s="31"/>
      <c r="H56" s="32">
        <f t="shared" si="0"/>
        <v>0</v>
      </c>
      <c r="I56" s="31"/>
      <c r="J56" s="31"/>
      <c r="K56" s="31"/>
      <c r="L56" s="32">
        <f t="shared" si="1"/>
        <v>0</v>
      </c>
      <c r="M56" s="27"/>
      <c r="N56" s="24"/>
      <c r="O56" s="24"/>
      <c r="P56" s="25">
        <f t="shared" si="2"/>
        <v>0</v>
      </c>
      <c r="Q56" s="26">
        <v>5</v>
      </c>
      <c r="R56" s="26">
        <v>8</v>
      </c>
      <c r="S56" s="26">
        <v>3</v>
      </c>
      <c r="T56" s="25">
        <f t="shared" si="3"/>
        <v>16</v>
      </c>
      <c r="U56" s="26"/>
      <c r="V56" s="26"/>
      <c r="W56" s="26"/>
      <c r="X56" s="25">
        <f t="shared" si="4"/>
        <v>0</v>
      </c>
      <c r="Y56" s="26">
        <v>4</v>
      </c>
      <c r="Z56" s="26">
        <v>8</v>
      </c>
      <c r="AA56" s="26">
        <v>4</v>
      </c>
      <c r="AB56" s="25">
        <f t="shared" si="5"/>
        <v>16</v>
      </c>
      <c r="AC56" s="26">
        <v>6</v>
      </c>
      <c r="AD56" s="26">
        <v>7.5</v>
      </c>
      <c r="AE56" s="26">
        <v>4</v>
      </c>
      <c r="AF56" s="25">
        <f t="shared" si="6"/>
        <v>17.5</v>
      </c>
      <c r="AG56" s="26"/>
      <c r="AH56" s="26"/>
      <c r="AI56" s="26"/>
      <c r="AJ56" s="25">
        <f t="shared" si="7"/>
        <v>0</v>
      </c>
      <c r="AK56" s="75">
        <f t="shared" si="8"/>
        <v>5</v>
      </c>
      <c r="AL56" s="75">
        <f t="shared" si="9"/>
        <v>7.833333333333333</v>
      </c>
      <c r="AM56" s="75">
        <f t="shared" si="10"/>
        <v>3.6666666666666665</v>
      </c>
      <c r="AN56" s="76">
        <f t="shared" si="11"/>
        <v>16.5</v>
      </c>
      <c r="AO56" s="76">
        <f t="shared" si="12"/>
        <v>16.5</v>
      </c>
      <c r="AP56" s="76">
        <f t="shared" si="13"/>
        <v>16.5</v>
      </c>
      <c r="AQ56" s="77">
        <f t="shared" si="14"/>
        <v>3</v>
      </c>
      <c r="AR56" s="78" t="str">
        <f t="shared" si="15"/>
        <v>OK.</v>
      </c>
      <c r="AS56" s="43">
        <f t="shared" si="16"/>
        <v>1.5</v>
      </c>
      <c r="AT56" s="22">
        <f t="shared" si="17"/>
        <v>0</v>
      </c>
      <c r="AU56" s="22">
        <f t="shared" si="18"/>
        <v>1</v>
      </c>
      <c r="AV56" s="22">
        <f t="shared" si="19"/>
        <v>0</v>
      </c>
      <c r="AW56" s="22">
        <f t="shared" si="20"/>
        <v>1</v>
      </c>
      <c r="AX56" s="22">
        <f t="shared" si="21"/>
        <v>1</v>
      </c>
      <c r="AY56" s="22">
        <f t="shared" si="22"/>
        <v>0</v>
      </c>
      <c r="AZ56" s="22">
        <f t="shared" si="23"/>
        <v>0</v>
      </c>
      <c r="BA56" s="22">
        <f t="shared" si="24"/>
        <v>0</v>
      </c>
      <c r="BB56" s="33">
        <f t="shared" si="25"/>
        <v>16</v>
      </c>
      <c r="BC56" s="33">
        <f t="shared" si="26"/>
        <v>17.5</v>
      </c>
      <c r="BD56" s="33">
        <f t="shared" si="27"/>
        <v>1.5</v>
      </c>
      <c r="BE56" s="33" t="str">
        <f t="shared" si="28"/>
        <v>ass</v>
      </c>
      <c r="BF56" s="33" t="str">
        <f t="shared" si="29"/>
        <v>ass</v>
      </c>
      <c r="BG56" s="33" t="str">
        <f t="shared" si="30"/>
        <v>ass</v>
      </c>
      <c r="BH56" s="33">
        <f t="shared" si="31"/>
        <v>16</v>
      </c>
      <c r="BI56" s="33" t="str">
        <f t="shared" si="32"/>
        <v>ass</v>
      </c>
      <c r="BJ56" s="33">
        <f t="shared" si="33"/>
        <v>16</v>
      </c>
      <c r="BK56" s="33">
        <f t="shared" si="34"/>
        <v>17.5</v>
      </c>
      <c r="BL56" s="33" t="str">
        <f t="shared" si="35"/>
        <v>ass</v>
      </c>
      <c r="BM56" s="39">
        <f t="shared" si="36"/>
        <v>5</v>
      </c>
      <c r="BN56" s="39">
        <f t="shared" si="37"/>
        <v>7.833333333333333</v>
      </c>
      <c r="BO56" s="39">
        <f t="shared" si="38"/>
        <v>3.6666666666666665</v>
      </c>
      <c r="BP56">
        <f t="shared" si="39"/>
        <v>1</v>
      </c>
      <c r="BQ56">
        <f t="shared" si="40"/>
        <v>3</v>
      </c>
    </row>
    <row r="57" spans="1:69" ht="39.75" customHeight="1" thickBot="1">
      <c r="A57" s="2">
        <v>48</v>
      </c>
      <c r="B57" s="72" t="s">
        <v>171</v>
      </c>
      <c r="C57" s="71" t="s">
        <v>172</v>
      </c>
      <c r="D57" s="56" t="s">
        <v>204</v>
      </c>
      <c r="E57" s="55"/>
      <c r="F57" s="31"/>
      <c r="G57" s="31"/>
      <c r="H57" s="32">
        <f t="shared" si="0"/>
        <v>0</v>
      </c>
      <c r="I57" s="31">
        <v>5</v>
      </c>
      <c r="J57" s="31">
        <v>4</v>
      </c>
      <c r="K57" s="31">
        <v>4</v>
      </c>
      <c r="L57" s="32">
        <f t="shared" si="1"/>
        <v>13</v>
      </c>
      <c r="M57" s="27"/>
      <c r="N57" s="24"/>
      <c r="O57" s="24"/>
      <c r="P57" s="25">
        <f t="shared" si="2"/>
        <v>0</v>
      </c>
      <c r="Q57" s="26">
        <v>2</v>
      </c>
      <c r="R57" s="26">
        <v>3</v>
      </c>
      <c r="S57" s="26">
        <v>3</v>
      </c>
      <c r="T57" s="25">
        <f t="shared" si="3"/>
        <v>8</v>
      </c>
      <c r="U57" s="26"/>
      <c r="V57" s="26"/>
      <c r="W57" s="26"/>
      <c r="X57" s="25">
        <f t="shared" si="4"/>
        <v>0</v>
      </c>
      <c r="Y57" s="26"/>
      <c r="Z57" s="26"/>
      <c r="AA57" s="26"/>
      <c r="AB57" s="25">
        <f t="shared" si="5"/>
        <v>0</v>
      </c>
      <c r="AC57" s="26">
        <v>6</v>
      </c>
      <c r="AD57" s="26">
        <v>7.5</v>
      </c>
      <c r="AE57" s="26">
        <v>4.5</v>
      </c>
      <c r="AF57" s="25">
        <f t="shared" si="6"/>
        <v>18</v>
      </c>
      <c r="AG57" s="26"/>
      <c r="AH57" s="26"/>
      <c r="AI57" s="26"/>
      <c r="AJ57" s="25">
        <f t="shared" si="7"/>
        <v>0</v>
      </c>
      <c r="AK57" s="75">
        <f t="shared" si="8"/>
        <v>4.333333333333333</v>
      </c>
      <c r="AL57" s="75">
        <f t="shared" si="9"/>
        <v>4.833333333333333</v>
      </c>
      <c r="AM57" s="75">
        <f t="shared" si="10"/>
        <v>3.8333333333333335</v>
      </c>
      <c r="AN57" s="76">
        <f t="shared" si="11"/>
        <v>13</v>
      </c>
      <c r="AO57" s="76">
        <f t="shared" si="12"/>
        <v>13</v>
      </c>
      <c r="AP57" s="76">
        <f t="shared" si="13"/>
        <v>13</v>
      </c>
      <c r="AQ57" s="77">
        <f t="shared" si="14"/>
        <v>3</v>
      </c>
      <c r="AR57" s="78" t="str">
        <f t="shared" si="15"/>
        <v>OK.</v>
      </c>
      <c r="AS57" s="43">
        <f t="shared" si="16"/>
        <v>10</v>
      </c>
      <c r="AT57" s="22">
        <f t="shared" si="17"/>
        <v>0</v>
      </c>
      <c r="AU57" s="22">
        <f t="shared" si="18"/>
        <v>1</v>
      </c>
      <c r="AV57" s="22">
        <f t="shared" si="19"/>
        <v>0</v>
      </c>
      <c r="AW57" s="22">
        <f t="shared" si="20"/>
        <v>0</v>
      </c>
      <c r="AX57" s="22">
        <f t="shared" si="21"/>
        <v>1</v>
      </c>
      <c r="AY57" s="22">
        <f t="shared" si="22"/>
        <v>0</v>
      </c>
      <c r="AZ57" s="22">
        <f t="shared" si="23"/>
        <v>0</v>
      </c>
      <c r="BA57" s="22">
        <f t="shared" si="24"/>
        <v>1</v>
      </c>
      <c r="BB57" s="33">
        <f t="shared" si="25"/>
        <v>8</v>
      </c>
      <c r="BC57" s="33">
        <f t="shared" si="26"/>
        <v>18</v>
      </c>
      <c r="BD57" s="33">
        <f t="shared" si="27"/>
        <v>10</v>
      </c>
      <c r="BE57" s="33" t="str">
        <f t="shared" si="28"/>
        <v>ass</v>
      </c>
      <c r="BF57" s="33">
        <f t="shared" si="29"/>
        <v>13</v>
      </c>
      <c r="BG57" s="33" t="str">
        <f t="shared" si="30"/>
        <v>ass</v>
      </c>
      <c r="BH57" s="33">
        <f t="shared" si="31"/>
        <v>8</v>
      </c>
      <c r="BI57" s="33" t="str">
        <f t="shared" si="32"/>
        <v>ass</v>
      </c>
      <c r="BJ57" s="33" t="str">
        <f t="shared" si="33"/>
        <v>ass</v>
      </c>
      <c r="BK57" s="33">
        <f t="shared" si="34"/>
        <v>18</v>
      </c>
      <c r="BL57" s="33" t="str">
        <f t="shared" si="35"/>
        <v>ass</v>
      </c>
      <c r="BM57" s="39">
        <f t="shared" si="36"/>
        <v>4.333333333333333</v>
      </c>
      <c r="BN57" s="39">
        <f t="shared" si="37"/>
        <v>4.833333333333333</v>
      </c>
      <c r="BO57" s="39">
        <f t="shared" si="38"/>
        <v>3.8333333333333335</v>
      </c>
      <c r="BP57">
        <f t="shared" si="39"/>
        <v>1</v>
      </c>
      <c r="BQ57">
        <f t="shared" si="40"/>
        <v>3</v>
      </c>
    </row>
    <row r="58" spans="1:69" ht="51.75" thickBot="1">
      <c r="A58" s="2">
        <v>49</v>
      </c>
      <c r="B58" s="72" t="s">
        <v>173</v>
      </c>
      <c r="C58" s="72" t="s">
        <v>174</v>
      </c>
      <c r="D58" s="56" t="s">
        <v>205</v>
      </c>
      <c r="E58" s="55"/>
      <c r="F58" s="31"/>
      <c r="G58" s="31"/>
      <c r="H58" s="32">
        <f t="shared" si="0"/>
        <v>0</v>
      </c>
      <c r="I58" s="31">
        <v>3</v>
      </c>
      <c r="J58" s="31">
        <v>4</v>
      </c>
      <c r="K58" s="31">
        <v>2</v>
      </c>
      <c r="L58" s="32">
        <f t="shared" si="1"/>
        <v>9</v>
      </c>
      <c r="M58" s="27">
        <v>3</v>
      </c>
      <c r="N58" s="24">
        <v>7</v>
      </c>
      <c r="O58" s="24">
        <v>5</v>
      </c>
      <c r="P58" s="25">
        <f t="shared" si="2"/>
        <v>15</v>
      </c>
      <c r="Q58" s="26">
        <v>0</v>
      </c>
      <c r="R58" s="26">
        <v>2</v>
      </c>
      <c r="S58" s="26">
        <v>0</v>
      </c>
      <c r="T58" s="25">
        <f t="shared" si="3"/>
        <v>2</v>
      </c>
      <c r="U58" s="26"/>
      <c r="V58" s="26"/>
      <c r="W58" s="26"/>
      <c r="X58" s="25">
        <f t="shared" si="4"/>
        <v>0</v>
      </c>
      <c r="Y58" s="26"/>
      <c r="Z58" s="26"/>
      <c r="AA58" s="26"/>
      <c r="AB58" s="25">
        <f t="shared" si="5"/>
        <v>0</v>
      </c>
      <c r="AC58" s="26">
        <v>3</v>
      </c>
      <c r="AD58" s="26">
        <v>5.5</v>
      </c>
      <c r="AE58" s="26">
        <v>5</v>
      </c>
      <c r="AF58" s="25">
        <f t="shared" si="6"/>
        <v>13.5</v>
      </c>
      <c r="AG58" s="26"/>
      <c r="AH58" s="26"/>
      <c r="AI58" s="26"/>
      <c r="AJ58" s="25">
        <f t="shared" si="7"/>
        <v>0</v>
      </c>
      <c r="AK58" s="75">
        <f t="shared" si="8"/>
        <v>2.25</v>
      </c>
      <c r="AL58" s="75">
        <f t="shared" si="9"/>
        <v>4.625</v>
      </c>
      <c r="AM58" s="75">
        <f t="shared" si="10"/>
        <v>3</v>
      </c>
      <c r="AN58" s="76">
        <f t="shared" si="11"/>
        <v>9.875</v>
      </c>
      <c r="AO58" s="76">
        <f t="shared" si="12"/>
        <v>9.875</v>
      </c>
      <c r="AP58" s="76">
        <f t="shared" si="13"/>
        <v>9.875</v>
      </c>
      <c r="AQ58" s="77">
        <f t="shared" si="14"/>
        <v>4</v>
      </c>
      <c r="AR58" s="78" t="str">
        <f t="shared" si="15"/>
        <v>za duża rozbieżność</v>
      </c>
      <c r="AS58" s="43">
        <f t="shared" si="16"/>
        <v>13</v>
      </c>
      <c r="AT58" s="22">
        <f t="shared" si="17"/>
        <v>1</v>
      </c>
      <c r="AU58" s="22">
        <f t="shared" si="18"/>
        <v>1</v>
      </c>
      <c r="AV58" s="22">
        <f t="shared" si="19"/>
        <v>0</v>
      </c>
      <c r="AW58" s="22">
        <f t="shared" si="20"/>
        <v>0</v>
      </c>
      <c r="AX58" s="22">
        <f t="shared" si="21"/>
        <v>1</v>
      </c>
      <c r="AY58" s="22">
        <f t="shared" si="22"/>
        <v>0</v>
      </c>
      <c r="AZ58" s="22">
        <f t="shared" si="23"/>
        <v>0</v>
      </c>
      <c r="BA58" s="22">
        <f t="shared" si="24"/>
        <v>1</v>
      </c>
      <c r="BB58" s="33">
        <f t="shared" si="25"/>
        <v>2</v>
      </c>
      <c r="BC58" s="33">
        <f t="shared" si="26"/>
        <v>15</v>
      </c>
      <c r="BD58" s="33">
        <f t="shared" si="27"/>
        <v>13</v>
      </c>
      <c r="BE58" s="33" t="str">
        <f t="shared" si="28"/>
        <v>ass</v>
      </c>
      <c r="BF58" s="33">
        <f t="shared" si="29"/>
        <v>9</v>
      </c>
      <c r="BG58" s="33">
        <f t="shared" si="30"/>
        <v>15</v>
      </c>
      <c r="BH58" s="33">
        <f t="shared" si="31"/>
        <v>2</v>
      </c>
      <c r="BI58" s="33" t="str">
        <f t="shared" si="32"/>
        <v>ass</v>
      </c>
      <c r="BJ58" s="33" t="str">
        <f t="shared" si="33"/>
        <v>ass</v>
      </c>
      <c r="BK58" s="33">
        <f t="shared" si="34"/>
        <v>13.5</v>
      </c>
      <c r="BL58" s="33" t="str">
        <f t="shared" si="35"/>
        <v>ass</v>
      </c>
      <c r="BM58" s="39">
        <f t="shared" si="36"/>
        <v>2.25</v>
      </c>
      <c r="BN58" s="39">
        <f t="shared" si="37"/>
        <v>4.625</v>
      </c>
      <c r="BO58" s="39">
        <f t="shared" si="38"/>
        <v>3</v>
      </c>
      <c r="BP58">
        <f t="shared" si="39"/>
        <v>1</v>
      </c>
      <c r="BQ58">
        <f t="shared" si="40"/>
        <v>4</v>
      </c>
    </row>
    <row r="59" spans="1:69" ht="32.25" thickBot="1">
      <c r="A59" s="3">
        <v>50</v>
      </c>
      <c r="B59" s="72" t="s">
        <v>175</v>
      </c>
      <c r="C59" s="71" t="s">
        <v>176</v>
      </c>
      <c r="D59" s="56" t="s">
        <v>206</v>
      </c>
      <c r="E59" s="55"/>
      <c r="F59" s="31"/>
      <c r="G59" s="31"/>
      <c r="H59" s="32">
        <f t="shared" si="0"/>
        <v>0</v>
      </c>
      <c r="I59" s="31"/>
      <c r="J59" s="31"/>
      <c r="K59" s="31"/>
      <c r="L59" s="32">
        <f t="shared" si="1"/>
        <v>0</v>
      </c>
      <c r="M59" s="27"/>
      <c r="N59" s="24"/>
      <c r="O59" s="24"/>
      <c r="P59" s="25">
        <f t="shared" si="2"/>
        <v>0</v>
      </c>
      <c r="Q59" s="26">
        <v>2</v>
      </c>
      <c r="R59" s="26">
        <v>7</v>
      </c>
      <c r="S59" s="26">
        <v>3</v>
      </c>
      <c r="T59" s="25">
        <f t="shared" si="3"/>
        <v>12</v>
      </c>
      <c r="U59" s="26"/>
      <c r="V59" s="26"/>
      <c r="W59" s="26"/>
      <c r="X59" s="25">
        <f t="shared" si="4"/>
        <v>0</v>
      </c>
      <c r="Y59" s="26"/>
      <c r="Z59" s="26"/>
      <c r="AA59" s="26"/>
      <c r="AB59" s="25">
        <f t="shared" si="5"/>
        <v>0</v>
      </c>
      <c r="AC59" s="26">
        <v>3</v>
      </c>
      <c r="AD59" s="26">
        <v>4.5</v>
      </c>
      <c r="AE59" s="26">
        <v>3</v>
      </c>
      <c r="AF59" s="25">
        <f t="shared" si="6"/>
        <v>10.5</v>
      </c>
      <c r="AG59" s="26">
        <v>3</v>
      </c>
      <c r="AH59" s="26">
        <v>4</v>
      </c>
      <c r="AI59" s="26">
        <v>2</v>
      </c>
      <c r="AJ59" s="25">
        <f t="shared" si="7"/>
        <v>9</v>
      </c>
      <c r="AK59" s="75">
        <f t="shared" si="8"/>
        <v>2.6666666666666665</v>
      </c>
      <c r="AL59" s="75">
        <f t="shared" si="9"/>
        <v>5.166666666666667</v>
      </c>
      <c r="AM59" s="75">
        <f t="shared" si="10"/>
        <v>2.6666666666666665</v>
      </c>
      <c r="AN59" s="76">
        <f t="shared" si="11"/>
        <v>10.5</v>
      </c>
      <c r="AO59" s="76">
        <f t="shared" si="12"/>
        <v>10.5</v>
      </c>
      <c r="AP59" s="76">
        <f t="shared" si="13"/>
        <v>10.5</v>
      </c>
      <c r="AQ59" s="77">
        <f t="shared" si="14"/>
        <v>3</v>
      </c>
      <c r="AR59" s="78" t="str">
        <f t="shared" si="15"/>
        <v>OK.</v>
      </c>
      <c r="AS59" s="43">
        <f t="shared" si="16"/>
        <v>3</v>
      </c>
      <c r="AT59" s="22">
        <f t="shared" si="17"/>
        <v>0</v>
      </c>
      <c r="AU59" s="22">
        <f t="shared" si="18"/>
        <v>1</v>
      </c>
      <c r="AV59" s="22">
        <f t="shared" si="19"/>
        <v>0</v>
      </c>
      <c r="AW59" s="22">
        <f t="shared" si="20"/>
        <v>0</v>
      </c>
      <c r="AX59" s="22">
        <f t="shared" si="21"/>
        <v>1</v>
      </c>
      <c r="AY59" s="22">
        <f t="shared" si="22"/>
        <v>1</v>
      </c>
      <c r="AZ59" s="22">
        <f t="shared" si="23"/>
        <v>0</v>
      </c>
      <c r="BA59" s="22">
        <f t="shared" si="24"/>
        <v>0</v>
      </c>
      <c r="BB59" s="33">
        <f t="shared" si="25"/>
        <v>9</v>
      </c>
      <c r="BC59" s="33">
        <f t="shared" si="26"/>
        <v>12</v>
      </c>
      <c r="BD59" s="33">
        <f t="shared" si="27"/>
        <v>3</v>
      </c>
      <c r="BE59" s="33" t="str">
        <f t="shared" si="28"/>
        <v>ass</v>
      </c>
      <c r="BF59" s="33" t="str">
        <f t="shared" si="29"/>
        <v>ass</v>
      </c>
      <c r="BG59" s="33" t="str">
        <f t="shared" si="30"/>
        <v>ass</v>
      </c>
      <c r="BH59" s="33">
        <f t="shared" si="31"/>
        <v>12</v>
      </c>
      <c r="BI59" s="33" t="str">
        <f t="shared" si="32"/>
        <v>ass</v>
      </c>
      <c r="BJ59" s="33" t="str">
        <f t="shared" si="33"/>
        <v>ass</v>
      </c>
      <c r="BK59" s="33">
        <f t="shared" si="34"/>
        <v>10.5</v>
      </c>
      <c r="BL59" s="33">
        <f t="shared" si="35"/>
        <v>9</v>
      </c>
      <c r="BM59" s="39">
        <f t="shared" si="36"/>
        <v>2.6666666666666665</v>
      </c>
      <c r="BN59" s="39">
        <f t="shared" si="37"/>
        <v>5.166666666666667</v>
      </c>
      <c r="BO59" s="39">
        <f t="shared" si="38"/>
        <v>2.6666666666666665</v>
      </c>
      <c r="BP59">
        <f t="shared" si="39"/>
        <v>1</v>
      </c>
      <c r="BQ59">
        <f t="shared" si="40"/>
        <v>3</v>
      </c>
    </row>
    <row r="60" spans="1:69" ht="30.75" customHeight="1" thickBot="1">
      <c r="A60" s="60">
        <v>51</v>
      </c>
      <c r="B60" s="72" t="s">
        <v>177</v>
      </c>
      <c r="C60" s="72" t="s">
        <v>178</v>
      </c>
      <c r="D60" s="56" t="s">
        <v>207</v>
      </c>
      <c r="E60" s="55"/>
      <c r="F60" s="31"/>
      <c r="G60" s="31"/>
      <c r="H60" s="32">
        <f t="shared" si="0"/>
        <v>0</v>
      </c>
      <c r="I60" s="31"/>
      <c r="J60" s="31"/>
      <c r="K60" s="31"/>
      <c r="L60" s="32">
        <f t="shared" si="1"/>
        <v>0</v>
      </c>
      <c r="M60" s="27"/>
      <c r="N60" s="24"/>
      <c r="O60" s="24"/>
      <c r="P60" s="25">
        <f t="shared" si="2"/>
        <v>0</v>
      </c>
      <c r="Q60" s="26">
        <v>3</v>
      </c>
      <c r="R60" s="26">
        <v>13</v>
      </c>
      <c r="S60" s="26">
        <v>3</v>
      </c>
      <c r="T60" s="25">
        <f t="shared" si="3"/>
        <v>19</v>
      </c>
      <c r="U60" s="26"/>
      <c r="V60" s="26"/>
      <c r="W60" s="26"/>
      <c r="X60" s="25">
        <f t="shared" si="4"/>
        <v>0</v>
      </c>
      <c r="Y60" s="26"/>
      <c r="Z60" s="26"/>
      <c r="AA60" s="26"/>
      <c r="AB60" s="25">
        <f t="shared" si="5"/>
        <v>0</v>
      </c>
      <c r="AC60" s="26">
        <v>6</v>
      </c>
      <c r="AD60" s="26">
        <v>15</v>
      </c>
      <c r="AE60" s="26">
        <v>6</v>
      </c>
      <c r="AF60" s="25">
        <f t="shared" si="6"/>
        <v>27</v>
      </c>
      <c r="AG60" s="26">
        <v>3</v>
      </c>
      <c r="AH60" s="26">
        <v>10</v>
      </c>
      <c r="AI60" s="26">
        <v>5</v>
      </c>
      <c r="AJ60" s="25">
        <f t="shared" si="7"/>
        <v>18</v>
      </c>
      <c r="AK60" s="75">
        <f t="shared" si="8"/>
        <v>4</v>
      </c>
      <c r="AL60" s="75">
        <f t="shared" si="9"/>
        <v>12.666666666666666</v>
      </c>
      <c r="AM60" s="75">
        <f t="shared" si="10"/>
        <v>4.666666666666667</v>
      </c>
      <c r="AN60" s="76">
        <f t="shared" si="11"/>
        <v>21.333333333333332</v>
      </c>
      <c r="AO60" s="76">
        <f t="shared" si="12"/>
        <v>21.333333333333332</v>
      </c>
      <c r="AP60" s="76">
        <f t="shared" si="13"/>
        <v>21.333333333333332</v>
      </c>
      <c r="AQ60" s="77">
        <f t="shared" si="14"/>
        <v>3</v>
      </c>
      <c r="AR60" s="78" t="str">
        <f t="shared" si="15"/>
        <v>OK.</v>
      </c>
      <c r="AS60" s="43">
        <f t="shared" si="16"/>
        <v>9</v>
      </c>
      <c r="AT60" s="22">
        <f t="shared" si="17"/>
        <v>0</v>
      </c>
      <c r="AU60" s="22">
        <f t="shared" si="18"/>
        <v>1</v>
      </c>
      <c r="AV60" s="22">
        <f t="shared" si="19"/>
        <v>0</v>
      </c>
      <c r="AW60" s="22">
        <f t="shared" si="20"/>
        <v>0</v>
      </c>
      <c r="AX60" s="22">
        <f t="shared" si="21"/>
        <v>1</v>
      </c>
      <c r="AY60" s="22">
        <f t="shared" si="22"/>
        <v>1</v>
      </c>
      <c r="AZ60" s="22">
        <f t="shared" si="23"/>
        <v>0</v>
      </c>
      <c r="BA60" s="22">
        <f t="shared" si="24"/>
        <v>0</v>
      </c>
      <c r="BB60" s="33">
        <f t="shared" si="25"/>
        <v>18</v>
      </c>
      <c r="BC60" s="33">
        <f t="shared" si="26"/>
        <v>27</v>
      </c>
      <c r="BD60" s="33">
        <f t="shared" si="27"/>
        <v>9</v>
      </c>
      <c r="BE60" s="33" t="str">
        <f t="shared" si="28"/>
        <v>ass</v>
      </c>
      <c r="BF60" s="33" t="str">
        <f t="shared" si="29"/>
        <v>ass</v>
      </c>
      <c r="BG60" s="33" t="str">
        <f t="shared" si="30"/>
        <v>ass</v>
      </c>
      <c r="BH60" s="33">
        <f t="shared" si="31"/>
        <v>19</v>
      </c>
      <c r="BI60" s="33" t="str">
        <f t="shared" si="32"/>
        <v>ass</v>
      </c>
      <c r="BJ60" s="33" t="str">
        <f t="shared" si="33"/>
        <v>ass</v>
      </c>
      <c r="BK60" s="33">
        <f t="shared" si="34"/>
        <v>27</v>
      </c>
      <c r="BL60" s="33">
        <f t="shared" si="35"/>
        <v>18</v>
      </c>
      <c r="BM60" s="39">
        <f t="shared" si="36"/>
        <v>4</v>
      </c>
      <c r="BN60" s="39">
        <f t="shared" si="37"/>
        <v>12.666666666666666</v>
      </c>
      <c r="BO60" s="39">
        <f t="shared" si="38"/>
        <v>4.666666666666667</v>
      </c>
      <c r="BP60">
        <f t="shared" si="39"/>
        <v>1</v>
      </c>
      <c r="BQ60">
        <f t="shared" si="40"/>
        <v>3</v>
      </c>
    </row>
    <row r="61" spans="1:69" s="15" customFormat="1" ht="39.75" customHeight="1" thickBot="1">
      <c r="A61" s="14">
        <v>52</v>
      </c>
      <c r="B61" s="72" t="s">
        <v>179</v>
      </c>
      <c r="C61" s="71" t="s">
        <v>180</v>
      </c>
      <c r="D61" s="56" t="s">
        <v>208</v>
      </c>
      <c r="E61" s="55"/>
      <c r="F61" s="31"/>
      <c r="G61" s="31"/>
      <c r="H61" s="32">
        <f t="shared" si="0"/>
        <v>0</v>
      </c>
      <c r="I61" s="31"/>
      <c r="J61" s="31"/>
      <c r="K61" s="31"/>
      <c r="L61" s="32">
        <f t="shared" si="1"/>
        <v>0</v>
      </c>
      <c r="M61" s="27"/>
      <c r="N61" s="24"/>
      <c r="O61" s="24"/>
      <c r="P61" s="25">
        <f t="shared" si="2"/>
        <v>0</v>
      </c>
      <c r="Q61" s="26">
        <v>6</v>
      </c>
      <c r="R61" s="26">
        <v>11</v>
      </c>
      <c r="S61" s="26">
        <v>5</v>
      </c>
      <c r="T61" s="25">
        <f t="shared" si="3"/>
        <v>22</v>
      </c>
      <c r="U61" s="26"/>
      <c r="V61" s="26"/>
      <c r="W61" s="26"/>
      <c r="X61" s="25">
        <f t="shared" si="4"/>
        <v>0</v>
      </c>
      <c r="Y61" s="26">
        <v>5</v>
      </c>
      <c r="Z61" s="26">
        <v>4</v>
      </c>
      <c r="AA61" s="26">
        <v>5</v>
      </c>
      <c r="AB61" s="25">
        <f t="shared" si="5"/>
        <v>14</v>
      </c>
      <c r="AC61" s="26">
        <v>4</v>
      </c>
      <c r="AD61" s="26">
        <v>7</v>
      </c>
      <c r="AE61" s="26">
        <v>3.5</v>
      </c>
      <c r="AF61" s="25">
        <f t="shared" si="6"/>
        <v>14.5</v>
      </c>
      <c r="AG61" s="26"/>
      <c r="AH61" s="26"/>
      <c r="AI61" s="26"/>
      <c r="AJ61" s="25">
        <f t="shared" si="7"/>
        <v>0</v>
      </c>
      <c r="AK61" s="75">
        <f t="shared" si="8"/>
        <v>5</v>
      </c>
      <c r="AL61" s="75">
        <f t="shared" si="9"/>
        <v>7.333333333333333</v>
      </c>
      <c r="AM61" s="75">
        <f t="shared" si="10"/>
        <v>4.5</v>
      </c>
      <c r="AN61" s="76">
        <f t="shared" si="11"/>
        <v>16.833333333333332</v>
      </c>
      <c r="AO61" s="76">
        <f t="shared" si="12"/>
        <v>16.833333333333332</v>
      </c>
      <c r="AP61" s="76">
        <f t="shared" si="13"/>
        <v>16.833333333333332</v>
      </c>
      <c r="AQ61" s="77">
        <f t="shared" si="14"/>
        <v>3</v>
      </c>
      <c r="AR61" s="78" t="str">
        <f t="shared" si="15"/>
        <v>OK.</v>
      </c>
      <c r="AS61" s="43">
        <f t="shared" si="16"/>
        <v>8</v>
      </c>
      <c r="AT61" s="22">
        <f t="shared" si="17"/>
        <v>0</v>
      </c>
      <c r="AU61" s="22">
        <f t="shared" si="18"/>
        <v>1</v>
      </c>
      <c r="AV61" s="22">
        <f t="shared" si="19"/>
        <v>0</v>
      </c>
      <c r="AW61" s="22">
        <f t="shared" si="20"/>
        <v>1</v>
      </c>
      <c r="AX61" s="22">
        <f t="shared" si="21"/>
        <v>1</v>
      </c>
      <c r="AY61" s="22">
        <f t="shared" si="22"/>
        <v>0</v>
      </c>
      <c r="AZ61" s="22">
        <f t="shared" si="23"/>
        <v>0</v>
      </c>
      <c r="BA61" s="22">
        <f t="shared" si="24"/>
        <v>0</v>
      </c>
      <c r="BB61" s="33">
        <f t="shared" si="25"/>
        <v>14</v>
      </c>
      <c r="BC61" s="33">
        <f t="shared" si="26"/>
        <v>22</v>
      </c>
      <c r="BD61" s="33">
        <f t="shared" si="27"/>
        <v>8</v>
      </c>
      <c r="BE61" s="33" t="str">
        <f t="shared" si="28"/>
        <v>ass</v>
      </c>
      <c r="BF61" s="33" t="str">
        <f t="shared" si="29"/>
        <v>ass</v>
      </c>
      <c r="BG61" s="33" t="str">
        <f t="shared" si="30"/>
        <v>ass</v>
      </c>
      <c r="BH61" s="33">
        <f t="shared" si="31"/>
        <v>22</v>
      </c>
      <c r="BI61" s="33" t="str">
        <f t="shared" si="32"/>
        <v>ass</v>
      </c>
      <c r="BJ61" s="33">
        <f t="shared" si="33"/>
        <v>14</v>
      </c>
      <c r="BK61" s="33">
        <f t="shared" si="34"/>
        <v>14.5</v>
      </c>
      <c r="BL61" s="33" t="str">
        <f t="shared" si="35"/>
        <v>ass</v>
      </c>
      <c r="BM61" s="39">
        <f t="shared" si="36"/>
        <v>5</v>
      </c>
      <c r="BN61" s="39">
        <f t="shared" si="37"/>
        <v>7.333333333333333</v>
      </c>
      <c r="BO61" s="39">
        <f t="shared" si="38"/>
        <v>4.5</v>
      </c>
      <c r="BP61">
        <f t="shared" si="39"/>
        <v>1</v>
      </c>
      <c r="BQ61">
        <f t="shared" si="40"/>
        <v>3</v>
      </c>
    </row>
    <row r="62" spans="1:69" s="15" customFormat="1" ht="42.75" customHeight="1" thickBot="1">
      <c r="A62" s="14">
        <v>53</v>
      </c>
      <c r="B62" s="72" t="s">
        <v>181</v>
      </c>
      <c r="C62" s="71" t="s">
        <v>182</v>
      </c>
      <c r="D62" s="56" t="s">
        <v>209</v>
      </c>
      <c r="E62" s="55"/>
      <c r="F62" s="31"/>
      <c r="G62" s="31"/>
      <c r="H62" s="32">
        <f t="shared" si="0"/>
        <v>0</v>
      </c>
      <c r="I62" s="31">
        <v>3</v>
      </c>
      <c r="J62" s="31">
        <v>5</v>
      </c>
      <c r="K62" s="31">
        <v>3</v>
      </c>
      <c r="L62" s="32">
        <f t="shared" si="1"/>
        <v>11</v>
      </c>
      <c r="M62" s="27"/>
      <c r="N62" s="24"/>
      <c r="O62" s="24"/>
      <c r="P62" s="25">
        <f t="shared" si="2"/>
        <v>0</v>
      </c>
      <c r="Q62" s="26">
        <v>2</v>
      </c>
      <c r="R62" s="26">
        <v>4</v>
      </c>
      <c r="S62" s="26">
        <v>2</v>
      </c>
      <c r="T62" s="25">
        <f t="shared" si="3"/>
        <v>8</v>
      </c>
      <c r="U62" s="26"/>
      <c r="V62" s="26"/>
      <c r="W62" s="26"/>
      <c r="X62" s="25">
        <f t="shared" si="4"/>
        <v>0</v>
      </c>
      <c r="Y62" s="26"/>
      <c r="Z62" s="26"/>
      <c r="AA62" s="26"/>
      <c r="AB62" s="25">
        <f t="shared" si="5"/>
        <v>0</v>
      </c>
      <c r="AC62" s="26"/>
      <c r="AD62" s="26"/>
      <c r="AE62" s="26"/>
      <c r="AF62" s="25">
        <f t="shared" si="6"/>
        <v>0</v>
      </c>
      <c r="AG62" s="26">
        <v>2</v>
      </c>
      <c r="AH62" s="26">
        <v>7.5</v>
      </c>
      <c r="AI62" s="26">
        <v>3</v>
      </c>
      <c r="AJ62" s="25">
        <f t="shared" si="7"/>
        <v>12.5</v>
      </c>
      <c r="AK62" s="75">
        <f t="shared" si="8"/>
        <v>2.3333333333333335</v>
      </c>
      <c r="AL62" s="75">
        <f t="shared" si="9"/>
        <v>5.5</v>
      </c>
      <c r="AM62" s="75">
        <f t="shared" si="10"/>
        <v>2.6666666666666665</v>
      </c>
      <c r="AN62" s="76">
        <f t="shared" si="11"/>
        <v>10.5</v>
      </c>
      <c r="AO62" s="76">
        <f t="shared" si="12"/>
        <v>10.5</v>
      </c>
      <c r="AP62" s="76">
        <f t="shared" si="13"/>
        <v>10.5</v>
      </c>
      <c r="AQ62" s="77">
        <f t="shared" si="14"/>
        <v>3</v>
      </c>
      <c r="AR62" s="78" t="str">
        <f t="shared" si="15"/>
        <v>OK.</v>
      </c>
      <c r="AS62" s="43">
        <f t="shared" si="16"/>
        <v>4.5</v>
      </c>
      <c r="AT62" s="22">
        <f t="shared" si="17"/>
        <v>0</v>
      </c>
      <c r="AU62" s="22">
        <f t="shared" si="18"/>
        <v>1</v>
      </c>
      <c r="AV62" s="22">
        <f t="shared" si="19"/>
        <v>0</v>
      </c>
      <c r="AW62" s="22">
        <f t="shared" si="20"/>
        <v>0</v>
      </c>
      <c r="AX62" s="22">
        <f t="shared" si="21"/>
        <v>0</v>
      </c>
      <c r="AY62" s="22">
        <f t="shared" si="22"/>
        <v>1</v>
      </c>
      <c r="AZ62" s="22">
        <f t="shared" si="23"/>
        <v>0</v>
      </c>
      <c r="BA62" s="22">
        <f t="shared" si="24"/>
        <v>1</v>
      </c>
      <c r="BB62" s="33">
        <f t="shared" si="25"/>
        <v>8</v>
      </c>
      <c r="BC62" s="33">
        <f t="shared" si="26"/>
        <v>12.5</v>
      </c>
      <c r="BD62" s="33">
        <f t="shared" si="27"/>
        <v>4.5</v>
      </c>
      <c r="BE62" s="33" t="str">
        <f t="shared" si="28"/>
        <v>ass</v>
      </c>
      <c r="BF62" s="33">
        <f t="shared" si="29"/>
        <v>11</v>
      </c>
      <c r="BG62" s="33" t="str">
        <f t="shared" si="30"/>
        <v>ass</v>
      </c>
      <c r="BH62" s="33">
        <f t="shared" si="31"/>
        <v>8</v>
      </c>
      <c r="BI62" s="33" t="str">
        <f t="shared" si="32"/>
        <v>ass</v>
      </c>
      <c r="BJ62" s="33" t="str">
        <f t="shared" si="33"/>
        <v>ass</v>
      </c>
      <c r="BK62" s="33" t="str">
        <f t="shared" si="34"/>
        <v>ass</v>
      </c>
      <c r="BL62" s="33">
        <f t="shared" si="35"/>
        <v>12.5</v>
      </c>
      <c r="BM62" s="39">
        <f t="shared" si="36"/>
        <v>2.3333333333333335</v>
      </c>
      <c r="BN62" s="39">
        <f t="shared" si="37"/>
        <v>5.5</v>
      </c>
      <c r="BO62" s="39">
        <f t="shared" si="38"/>
        <v>2.6666666666666665</v>
      </c>
      <c r="BP62">
        <f t="shared" si="39"/>
        <v>1</v>
      </c>
      <c r="BQ62">
        <f t="shared" si="40"/>
        <v>3</v>
      </c>
    </row>
    <row r="63" spans="1:69" ht="54" customHeight="1" thickBot="1">
      <c r="A63" s="2">
        <v>54</v>
      </c>
      <c r="B63" s="72" t="s">
        <v>57</v>
      </c>
      <c r="C63" s="71" t="s">
        <v>183</v>
      </c>
      <c r="D63" s="56" t="s">
        <v>210</v>
      </c>
      <c r="E63" s="55">
        <v>2</v>
      </c>
      <c r="F63" s="31">
        <v>5</v>
      </c>
      <c r="G63" s="31">
        <v>2</v>
      </c>
      <c r="H63" s="32">
        <f t="shared" si="0"/>
        <v>9</v>
      </c>
      <c r="I63" s="31"/>
      <c r="J63" s="31"/>
      <c r="K63" s="31"/>
      <c r="L63" s="32">
        <f t="shared" si="1"/>
        <v>0</v>
      </c>
      <c r="M63" s="27"/>
      <c r="N63" s="24"/>
      <c r="O63" s="24"/>
      <c r="P63" s="25">
        <f t="shared" si="2"/>
        <v>0</v>
      </c>
      <c r="Q63" s="26"/>
      <c r="R63" s="26"/>
      <c r="S63" s="26"/>
      <c r="T63" s="25">
        <f t="shared" si="3"/>
        <v>0</v>
      </c>
      <c r="U63" s="26"/>
      <c r="V63" s="26"/>
      <c r="W63" s="26"/>
      <c r="X63" s="25">
        <f t="shared" si="4"/>
        <v>0</v>
      </c>
      <c r="Y63" s="26"/>
      <c r="Z63" s="26"/>
      <c r="AA63" s="26"/>
      <c r="AB63" s="25">
        <f t="shared" si="5"/>
        <v>0</v>
      </c>
      <c r="AC63" s="26">
        <v>4</v>
      </c>
      <c r="AD63" s="26">
        <v>3.5</v>
      </c>
      <c r="AE63" s="26">
        <v>3.5</v>
      </c>
      <c r="AF63" s="25">
        <f t="shared" si="6"/>
        <v>11</v>
      </c>
      <c r="AG63" s="26">
        <v>2</v>
      </c>
      <c r="AH63" s="26">
        <v>3</v>
      </c>
      <c r="AI63" s="26">
        <v>2</v>
      </c>
      <c r="AJ63" s="25">
        <f t="shared" si="7"/>
        <v>7</v>
      </c>
      <c r="AK63" s="75">
        <f t="shared" si="8"/>
        <v>2.6666666666666665</v>
      </c>
      <c r="AL63" s="75">
        <f t="shared" si="9"/>
        <v>3.8333333333333335</v>
      </c>
      <c r="AM63" s="75">
        <f t="shared" si="10"/>
        <v>2.5</v>
      </c>
      <c r="AN63" s="76">
        <f t="shared" si="11"/>
        <v>9</v>
      </c>
      <c r="AO63" s="76">
        <f t="shared" si="12"/>
        <v>9</v>
      </c>
      <c r="AP63" s="76">
        <f t="shared" si="13"/>
        <v>9</v>
      </c>
      <c r="AQ63" s="77">
        <f t="shared" si="14"/>
        <v>3</v>
      </c>
      <c r="AR63" s="78" t="str">
        <f t="shared" si="15"/>
        <v>OK.</v>
      </c>
      <c r="AS63" s="43">
        <f t="shared" si="16"/>
        <v>4</v>
      </c>
      <c r="AT63" s="22">
        <f t="shared" si="17"/>
        <v>0</v>
      </c>
      <c r="AU63" s="22">
        <f t="shared" si="18"/>
        <v>0</v>
      </c>
      <c r="AV63" s="22">
        <f t="shared" si="19"/>
        <v>0</v>
      </c>
      <c r="AW63" s="22">
        <f t="shared" si="20"/>
        <v>0</v>
      </c>
      <c r="AX63" s="22">
        <f t="shared" si="21"/>
        <v>1</v>
      </c>
      <c r="AY63" s="22">
        <f t="shared" si="22"/>
        <v>1</v>
      </c>
      <c r="AZ63" s="22">
        <f t="shared" si="23"/>
        <v>1</v>
      </c>
      <c r="BA63" s="22">
        <f t="shared" si="24"/>
        <v>0</v>
      </c>
      <c r="BB63" s="33">
        <f t="shared" si="25"/>
        <v>7</v>
      </c>
      <c r="BC63" s="33">
        <f t="shared" si="26"/>
        <v>11</v>
      </c>
      <c r="BD63" s="33">
        <f t="shared" si="27"/>
        <v>4</v>
      </c>
      <c r="BE63" s="33">
        <f t="shared" si="28"/>
        <v>9</v>
      </c>
      <c r="BF63" s="33" t="str">
        <f t="shared" si="29"/>
        <v>ass</v>
      </c>
      <c r="BG63" s="33" t="str">
        <f t="shared" si="30"/>
        <v>ass</v>
      </c>
      <c r="BH63" s="33" t="str">
        <f t="shared" si="31"/>
        <v>ass</v>
      </c>
      <c r="BI63" s="33" t="str">
        <f t="shared" si="32"/>
        <v>ass</v>
      </c>
      <c r="BJ63" s="33" t="str">
        <f t="shared" si="33"/>
        <v>ass</v>
      </c>
      <c r="BK63" s="33">
        <f t="shared" si="34"/>
        <v>11</v>
      </c>
      <c r="BL63" s="33">
        <f t="shared" si="35"/>
        <v>7</v>
      </c>
      <c r="BM63" s="39">
        <f t="shared" si="36"/>
        <v>2.6666666666666665</v>
      </c>
      <c r="BN63" s="39">
        <f t="shared" si="37"/>
        <v>3.8333333333333335</v>
      </c>
      <c r="BO63" s="39">
        <f t="shared" si="38"/>
        <v>2.5</v>
      </c>
      <c r="BP63">
        <f t="shared" si="39"/>
        <v>1</v>
      </c>
      <c r="BQ63">
        <f t="shared" si="40"/>
        <v>3</v>
      </c>
    </row>
    <row r="64" spans="1:69" ht="38.25" customHeight="1" thickBot="1">
      <c r="A64" s="2">
        <v>55</v>
      </c>
      <c r="B64" s="72" t="s">
        <v>184</v>
      </c>
      <c r="C64" s="72" t="s">
        <v>185</v>
      </c>
      <c r="D64" s="56" t="s">
        <v>211</v>
      </c>
      <c r="E64" s="55"/>
      <c r="F64" s="31"/>
      <c r="G64" s="31"/>
      <c r="H64" s="32">
        <f t="shared" si="0"/>
        <v>0</v>
      </c>
      <c r="I64" s="31">
        <v>3</v>
      </c>
      <c r="J64" s="31">
        <v>4</v>
      </c>
      <c r="K64" s="31">
        <v>3</v>
      </c>
      <c r="L64" s="32">
        <f t="shared" si="1"/>
        <v>10</v>
      </c>
      <c r="M64" s="27"/>
      <c r="N64" s="24"/>
      <c r="O64" s="24"/>
      <c r="P64" s="25">
        <f t="shared" si="2"/>
        <v>0</v>
      </c>
      <c r="Q64" s="26"/>
      <c r="R64" s="26"/>
      <c r="S64" s="26"/>
      <c r="T64" s="25">
        <f t="shared" si="3"/>
        <v>0</v>
      </c>
      <c r="U64" s="26"/>
      <c r="V64" s="26"/>
      <c r="W64" s="26"/>
      <c r="X64" s="25">
        <f t="shared" si="4"/>
        <v>0</v>
      </c>
      <c r="Y64" s="26">
        <v>1</v>
      </c>
      <c r="Z64" s="26">
        <v>5</v>
      </c>
      <c r="AA64" s="26">
        <v>4</v>
      </c>
      <c r="AB64" s="25">
        <f t="shared" si="5"/>
        <v>10</v>
      </c>
      <c r="AC64" s="26">
        <v>0.5</v>
      </c>
      <c r="AD64" s="26">
        <v>3</v>
      </c>
      <c r="AE64" s="26">
        <v>3.5</v>
      </c>
      <c r="AF64" s="25">
        <f t="shared" si="6"/>
        <v>7</v>
      </c>
      <c r="AG64" s="26"/>
      <c r="AH64" s="26"/>
      <c r="AI64" s="26"/>
      <c r="AJ64" s="25">
        <f t="shared" si="7"/>
        <v>0</v>
      </c>
      <c r="AK64" s="75">
        <f t="shared" si="8"/>
        <v>1.5</v>
      </c>
      <c r="AL64" s="75">
        <f t="shared" si="9"/>
        <v>4</v>
      </c>
      <c r="AM64" s="75">
        <f t="shared" si="10"/>
        <v>3.5</v>
      </c>
      <c r="AN64" s="76">
        <f t="shared" si="11"/>
        <v>9</v>
      </c>
      <c r="AO64" s="76">
        <f t="shared" si="12"/>
        <v>9</v>
      </c>
      <c r="AP64" s="76">
        <f t="shared" si="13"/>
        <v>9</v>
      </c>
      <c r="AQ64" s="77">
        <f t="shared" si="14"/>
        <v>3</v>
      </c>
      <c r="AR64" s="78" t="str">
        <f t="shared" si="15"/>
        <v>OK.</v>
      </c>
      <c r="AS64" s="43">
        <f t="shared" si="16"/>
        <v>3</v>
      </c>
      <c r="AT64" s="22">
        <f t="shared" si="17"/>
        <v>0</v>
      </c>
      <c r="AU64" s="22">
        <f t="shared" si="18"/>
        <v>0</v>
      </c>
      <c r="AV64" s="22">
        <f t="shared" si="19"/>
        <v>0</v>
      </c>
      <c r="AW64" s="22">
        <f t="shared" si="20"/>
        <v>1</v>
      </c>
      <c r="AX64" s="22">
        <f t="shared" si="21"/>
        <v>1</v>
      </c>
      <c r="AY64" s="22">
        <f t="shared" si="22"/>
        <v>0</v>
      </c>
      <c r="AZ64" s="22">
        <f t="shared" si="23"/>
        <v>0</v>
      </c>
      <c r="BA64" s="22">
        <f t="shared" si="24"/>
        <v>1</v>
      </c>
      <c r="BB64" s="33">
        <f t="shared" si="25"/>
        <v>7</v>
      </c>
      <c r="BC64" s="33">
        <f t="shared" si="26"/>
        <v>10</v>
      </c>
      <c r="BD64" s="33">
        <f t="shared" si="27"/>
        <v>3</v>
      </c>
      <c r="BE64" s="33" t="str">
        <f t="shared" si="28"/>
        <v>ass</v>
      </c>
      <c r="BF64" s="33">
        <f t="shared" si="29"/>
        <v>10</v>
      </c>
      <c r="BG64" s="33" t="str">
        <f t="shared" si="30"/>
        <v>ass</v>
      </c>
      <c r="BH64" s="33" t="str">
        <f t="shared" si="31"/>
        <v>ass</v>
      </c>
      <c r="BI64" s="33" t="str">
        <f t="shared" si="32"/>
        <v>ass</v>
      </c>
      <c r="BJ64" s="33">
        <f t="shared" si="33"/>
        <v>10</v>
      </c>
      <c r="BK64" s="33">
        <f t="shared" si="34"/>
        <v>7</v>
      </c>
      <c r="BL64" s="33" t="str">
        <f t="shared" si="35"/>
        <v>ass</v>
      </c>
      <c r="BM64" s="39">
        <f t="shared" si="36"/>
        <v>1.5</v>
      </c>
      <c r="BN64" s="39">
        <f t="shared" si="37"/>
        <v>4</v>
      </c>
      <c r="BO64" s="39">
        <f t="shared" si="38"/>
        <v>3.5</v>
      </c>
      <c r="BP64">
        <f t="shared" si="39"/>
        <v>1</v>
      </c>
      <c r="BQ64">
        <f t="shared" si="40"/>
        <v>3</v>
      </c>
    </row>
    <row r="65" spans="1:69" ht="55.5" customHeight="1" thickBot="1">
      <c r="A65" s="2">
        <v>56</v>
      </c>
      <c r="B65" s="72" t="s">
        <v>186</v>
      </c>
      <c r="C65" s="72" t="s">
        <v>187</v>
      </c>
      <c r="D65" s="56" t="s">
        <v>212</v>
      </c>
      <c r="E65" s="55"/>
      <c r="F65" s="31"/>
      <c r="G65" s="31"/>
      <c r="H65" s="32">
        <f t="shared" si="0"/>
        <v>0</v>
      </c>
      <c r="I65" s="31">
        <v>5</v>
      </c>
      <c r="J65" s="31">
        <v>13</v>
      </c>
      <c r="K65" s="31">
        <v>5</v>
      </c>
      <c r="L65" s="32">
        <f t="shared" si="1"/>
        <v>23</v>
      </c>
      <c r="M65" s="27">
        <v>6</v>
      </c>
      <c r="N65" s="24">
        <v>15</v>
      </c>
      <c r="O65" s="24">
        <v>7</v>
      </c>
      <c r="P65" s="25">
        <f t="shared" si="2"/>
        <v>28</v>
      </c>
      <c r="Q65" s="26">
        <v>6</v>
      </c>
      <c r="R65" s="26">
        <v>14</v>
      </c>
      <c r="S65" s="26">
        <v>5</v>
      </c>
      <c r="T65" s="25">
        <f t="shared" si="3"/>
        <v>25</v>
      </c>
      <c r="U65" s="26"/>
      <c r="V65" s="26"/>
      <c r="W65" s="26"/>
      <c r="X65" s="25">
        <f t="shared" si="4"/>
        <v>0</v>
      </c>
      <c r="Y65" s="26"/>
      <c r="Z65" s="26"/>
      <c r="AA65" s="26"/>
      <c r="AB65" s="25">
        <f t="shared" si="5"/>
        <v>0</v>
      </c>
      <c r="AC65" s="26"/>
      <c r="AD65" s="26"/>
      <c r="AE65" s="26"/>
      <c r="AF65" s="25">
        <f t="shared" si="6"/>
        <v>0</v>
      </c>
      <c r="AG65" s="26"/>
      <c r="AH65" s="26"/>
      <c r="AI65" s="26"/>
      <c r="AJ65" s="25">
        <f t="shared" si="7"/>
        <v>0</v>
      </c>
      <c r="AK65" s="75">
        <f t="shared" si="8"/>
        <v>5.666666666666667</v>
      </c>
      <c r="AL65" s="75">
        <f t="shared" si="9"/>
        <v>14</v>
      </c>
      <c r="AM65" s="75">
        <f t="shared" si="10"/>
        <v>5.666666666666667</v>
      </c>
      <c r="AN65" s="76">
        <f t="shared" si="11"/>
        <v>25.333333333333336</v>
      </c>
      <c r="AO65" s="76">
        <f t="shared" si="12"/>
        <v>25.333333333333336</v>
      </c>
      <c r="AP65" s="76">
        <f t="shared" si="13"/>
        <v>25.333333333333336</v>
      </c>
      <c r="AQ65" s="77">
        <f t="shared" si="14"/>
        <v>3</v>
      </c>
      <c r="AR65" s="78" t="str">
        <f t="shared" si="15"/>
        <v>OK.</v>
      </c>
      <c r="AS65" s="43">
        <f t="shared" si="16"/>
        <v>5</v>
      </c>
      <c r="AT65" s="22">
        <f t="shared" si="17"/>
        <v>1</v>
      </c>
      <c r="AU65" s="22">
        <f t="shared" si="18"/>
        <v>1</v>
      </c>
      <c r="AV65" s="22">
        <f t="shared" si="19"/>
        <v>0</v>
      </c>
      <c r="AW65" s="22">
        <f t="shared" si="20"/>
        <v>0</v>
      </c>
      <c r="AX65" s="22">
        <f t="shared" si="21"/>
        <v>0</v>
      </c>
      <c r="AY65" s="22">
        <f t="shared" si="22"/>
        <v>0</v>
      </c>
      <c r="AZ65" s="22">
        <f t="shared" si="23"/>
        <v>0</v>
      </c>
      <c r="BA65" s="22">
        <f t="shared" si="24"/>
        <v>1</v>
      </c>
      <c r="BB65" s="33">
        <f t="shared" si="25"/>
        <v>23</v>
      </c>
      <c r="BC65" s="33">
        <f t="shared" si="26"/>
        <v>28</v>
      </c>
      <c r="BD65" s="33">
        <f t="shared" si="27"/>
        <v>5</v>
      </c>
      <c r="BE65" s="33" t="str">
        <f t="shared" si="28"/>
        <v>ass</v>
      </c>
      <c r="BF65" s="33">
        <f t="shared" si="29"/>
        <v>23</v>
      </c>
      <c r="BG65" s="33">
        <f t="shared" si="30"/>
        <v>28</v>
      </c>
      <c r="BH65" s="33">
        <f t="shared" si="31"/>
        <v>25</v>
      </c>
      <c r="BI65" s="33" t="str">
        <f t="shared" si="32"/>
        <v>ass</v>
      </c>
      <c r="BJ65" s="33" t="str">
        <f t="shared" si="33"/>
        <v>ass</v>
      </c>
      <c r="BK65" s="33" t="str">
        <f t="shared" si="34"/>
        <v>ass</v>
      </c>
      <c r="BL65" s="33" t="str">
        <f t="shared" si="35"/>
        <v>ass</v>
      </c>
      <c r="BM65" s="39">
        <f t="shared" si="36"/>
        <v>5.666666666666667</v>
      </c>
      <c r="BN65" s="39">
        <f t="shared" si="37"/>
        <v>14</v>
      </c>
      <c r="BO65" s="39">
        <f t="shared" si="38"/>
        <v>5.666666666666667</v>
      </c>
      <c r="BP65">
        <f t="shared" si="39"/>
        <v>1</v>
      </c>
      <c r="BQ65">
        <f t="shared" si="40"/>
        <v>3</v>
      </c>
    </row>
    <row r="66" spans="1:69" ht="45.75" customHeight="1" thickBot="1">
      <c r="A66" s="2">
        <v>57</v>
      </c>
      <c r="B66" s="72" t="s">
        <v>186</v>
      </c>
      <c r="C66" s="72" t="s">
        <v>188</v>
      </c>
      <c r="D66" s="56" t="s">
        <v>213</v>
      </c>
      <c r="E66" s="55"/>
      <c r="F66" s="31"/>
      <c r="G66" s="31"/>
      <c r="H66" s="32">
        <f t="shared" si="0"/>
        <v>0</v>
      </c>
      <c r="I66" s="31">
        <v>6</v>
      </c>
      <c r="J66" s="31">
        <v>11</v>
      </c>
      <c r="K66" s="31">
        <v>5</v>
      </c>
      <c r="L66" s="32">
        <f t="shared" si="1"/>
        <v>22</v>
      </c>
      <c r="M66" s="27">
        <v>6</v>
      </c>
      <c r="N66" s="24">
        <v>14</v>
      </c>
      <c r="O66" s="24">
        <v>6</v>
      </c>
      <c r="P66" s="25">
        <f t="shared" si="2"/>
        <v>26</v>
      </c>
      <c r="Q66" s="26"/>
      <c r="R66" s="26"/>
      <c r="S66" s="26"/>
      <c r="T66" s="25">
        <f t="shared" si="3"/>
        <v>0</v>
      </c>
      <c r="U66" s="26"/>
      <c r="V66" s="26"/>
      <c r="W66" s="26"/>
      <c r="X66" s="25">
        <f t="shared" si="4"/>
        <v>0</v>
      </c>
      <c r="Y66" s="26"/>
      <c r="Z66" s="26"/>
      <c r="AA66" s="26"/>
      <c r="AB66" s="25">
        <f t="shared" si="5"/>
        <v>0</v>
      </c>
      <c r="AC66" s="26">
        <v>6</v>
      </c>
      <c r="AD66" s="26">
        <v>11</v>
      </c>
      <c r="AE66" s="26">
        <v>7</v>
      </c>
      <c r="AF66" s="25">
        <f t="shared" si="6"/>
        <v>24</v>
      </c>
      <c r="AG66" s="26"/>
      <c r="AH66" s="26"/>
      <c r="AI66" s="26"/>
      <c r="AJ66" s="25">
        <f t="shared" si="7"/>
        <v>0</v>
      </c>
      <c r="AK66" s="75">
        <f t="shared" si="8"/>
        <v>6</v>
      </c>
      <c r="AL66" s="75">
        <f t="shared" si="9"/>
        <v>12</v>
      </c>
      <c r="AM66" s="75">
        <f t="shared" si="10"/>
        <v>6</v>
      </c>
      <c r="AN66" s="76">
        <f t="shared" si="11"/>
        <v>24</v>
      </c>
      <c r="AO66" s="76">
        <f t="shared" si="12"/>
        <v>24</v>
      </c>
      <c r="AP66" s="76">
        <f t="shared" si="13"/>
        <v>24</v>
      </c>
      <c r="AQ66" s="77">
        <f t="shared" si="14"/>
        <v>3</v>
      </c>
      <c r="AR66" s="78" t="str">
        <f t="shared" si="15"/>
        <v>OK.</v>
      </c>
      <c r="AS66" s="43">
        <f t="shared" si="16"/>
        <v>4</v>
      </c>
      <c r="AT66" s="22">
        <f t="shared" si="17"/>
        <v>1</v>
      </c>
      <c r="AU66" s="22">
        <f t="shared" si="18"/>
        <v>0</v>
      </c>
      <c r="AV66" s="22">
        <f t="shared" si="19"/>
        <v>0</v>
      </c>
      <c r="AW66" s="22">
        <f t="shared" si="20"/>
        <v>0</v>
      </c>
      <c r="AX66" s="22">
        <f t="shared" si="21"/>
        <v>1</v>
      </c>
      <c r="AY66" s="22">
        <f t="shared" si="22"/>
        <v>0</v>
      </c>
      <c r="AZ66" s="22">
        <f t="shared" si="23"/>
        <v>0</v>
      </c>
      <c r="BA66" s="22">
        <f t="shared" si="24"/>
        <v>1</v>
      </c>
      <c r="BB66" s="33">
        <f t="shared" si="25"/>
        <v>22</v>
      </c>
      <c r="BC66" s="33">
        <f t="shared" si="26"/>
        <v>26</v>
      </c>
      <c r="BD66" s="33">
        <f t="shared" si="27"/>
        <v>4</v>
      </c>
      <c r="BE66" s="33" t="str">
        <f t="shared" si="28"/>
        <v>ass</v>
      </c>
      <c r="BF66" s="33">
        <f t="shared" si="29"/>
        <v>22</v>
      </c>
      <c r="BG66" s="33">
        <f t="shared" si="30"/>
        <v>26</v>
      </c>
      <c r="BH66" s="33" t="str">
        <f t="shared" si="31"/>
        <v>ass</v>
      </c>
      <c r="BI66" s="33" t="str">
        <f t="shared" si="32"/>
        <v>ass</v>
      </c>
      <c r="BJ66" s="33" t="str">
        <f t="shared" si="33"/>
        <v>ass</v>
      </c>
      <c r="BK66" s="33">
        <f t="shared" si="34"/>
        <v>24</v>
      </c>
      <c r="BL66" s="33" t="str">
        <f t="shared" si="35"/>
        <v>ass</v>
      </c>
      <c r="BM66" s="39">
        <f t="shared" si="36"/>
        <v>6</v>
      </c>
      <c r="BN66" s="39">
        <f t="shared" si="37"/>
        <v>12</v>
      </c>
      <c r="BO66" s="39">
        <f t="shared" si="38"/>
        <v>6</v>
      </c>
      <c r="BP66">
        <f t="shared" si="39"/>
        <v>1</v>
      </c>
      <c r="BQ66">
        <f t="shared" si="40"/>
        <v>3</v>
      </c>
    </row>
    <row r="67" spans="1:69" ht="41.25" customHeight="1" thickBot="1">
      <c r="A67" s="2">
        <v>58</v>
      </c>
      <c r="B67" s="72" t="s">
        <v>189</v>
      </c>
      <c r="C67" s="72" t="s">
        <v>190</v>
      </c>
      <c r="D67" s="56" t="s">
        <v>214</v>
      </c>
      <c r="E67" s="55"/>
      <c r="F67" s="31"/>
      <c r="G67" s="31"/>
      <c r="H67" s="32">
        <f t="shared" si="0"/>
        <v>0</v>
      </c>
      <c r="I67" s="31">
        <v>5</v>
      </c>
      <c r="J67" s="31">
        <v>9</v>
      </c>
      <c r="K67" s="31">
        <v>3</v>
      </c>
      <c r="L67" s="32">
        <f t="shared" si="1"/>
        <v>17</v>
      </c>
      <c r="M67" s="27"/>
      <c r="N67" s="24"/>
      <c r="O67" s="24"/>
      <c r="P67" s="25">
        <f t="shared" si="2"/>
        <v>0</v>
      </c>
      <c r="Q67" s="26"/>
      <c r="R67" s="26"/>
      <c r="S67" s="26"/>
      <c r="T67" s="25">
        <f t="shared" si="3"/>
        <v>0</v>
      </c>
      <c r="U67" s="26"/>
      <c r="V67" s="26"/>
      <c r="W67" s="26"/>
      <c r="X67" s="25">
        <f t="shared" si="4"/>
        <v>0</v>
      </c>
      <c r="Y67" s="26">
        <v>4</v>
      </c>
      <c r="Z67" s="26">
        <v>5</v>
      </c>
      <c r="AA67" s="26">
        <v>2</v>
      </c>
      <c r="AB67" s="25">
        <f t="shared" si="5"/>
        <v>11</v>
      </c>
      <c r="AC67" s="26">
        <v>3.5</v>
      </c>
      <c r="AD67" s="26">
        <v>4</v>
      </c>
      <c r="AE67" s="26">
        <v>3</v>
      </c>
      <c r="AF67" s="25">
        <f t="shared" si="6"/>
        <v>10.5</v>
      </c>
      <c r="AG67" s="26"/>
      <c r="AH67" s="26"/>
      <c r="AI67" s="26"/>
      <c r="AJ67" s="25">
        <f t="shared" si="7"/>
        <v>0</v>
      </c>
      <c r="AK67" s="75">
        <f t="shared" si="8"/>
        <v>4.166666666666667</v>
      </c>
      <c r="AL67" s="75">
        <f t="shared" si="9"/>
        <v>6</v>
      </c>
      <c r="AM67" s="75">
        <f t="shared" si="10"/>
        <v>2.6666666666666665</v>
      </c>
      <c r="AN67" s="76">
        <f t="shared" si="11"/>
        <v>12.833333333333334</v>
      </c>
      <c r="AO67" s="76">
        <f t="shared" si="12"/>
        <v>12.833333333333334</v>
      </c>
      <c r="AP67" s="76">
        <f t="shared" si="13"/>
        <v>12.833333333333334</v>
      </c>
      <c r="AQ67" s="77">
        <f t="shared" si="14"/>
        <v>3</v>
      </c>
      <c r="AR67" s="78" t="str">
        <f t="shared" si="15"/>
        <v>OK.</v>
      </c>
      <c r="AS67" s="43">
        <f t="shared" si="16"/>
        <v>6.5</v>
      </c>
      <c r="AT67" s="22">
        <f t="shared" si="17"/>
        <v>0</v>
      </c>
      <c r="AU67" s="22">
        <f t="shared" si="18"/>
        <v>0</v>
      </c>
      <c r="AV67" s="22">
        <f t="shared" si="19"/>
        <v>0</v>
      </c>
      <c r="AW67" s="22">
        <f t="shared" si="20"/>
        <v>1</v>
      </c>
      <c r="AX67" s="22">
        <f t="shared" si="21"/>
        <v>1</v>
      </c>
      <c r="AY67" s="22">
        <f t="shared" si="22"/>
        <v>0</v>
      </c>
      <c r="AZ67" s="22">
        <f t="shared" si="23"/>
        <v>0</v>
      </c>
      <c r="BA67" s="22">
        <f t="shared" si="24"/>
        <v>1</v>
      </c>
      <c r="BB67" s="33">
        <f t="shared" si="25"/>
        <v>10.5</v>
      </c>
      <c r="BC67" s="33">
        <f t="shared" si="26"/>
        <v>17</v>
      </c>
      <c r="BD67" s="33">
        <f t="shared" si="27"/>
        <v>6.5</v>
      </c>
      <c r="BE67" s="33" t="str">
        <f t="shared" si="28"/>
        <v>ass</v>
      </c>
      <c r="BF67" s="33">
        <f t="shared" si="29"/>
        <v>17</v>
      </c>
      <c r="BG67" s="33" t="str">
        <f t="shared" si="30"/>
        <v>ass</v>
      </c>
      <c r="BH67" s="33" t="str">
        <f t="shared" si="31"/>
        <v>ass</v>
      </c>
      <c r="BI67" s="33" t="str">
        <f t="shared" si="32"/>
        <v>ass</v>
      </c>
      <c r="BJ67" s="33">
        <f t="shared" si="33"/>
        <v>11</v>
      </c>
      <c r="BK67" s="33">
        <f t="shared" si="34"/>
        <v>10.5</v>
      </c>
      <c r="BL67" s="33" t="str">
        <f t="shared" si="35"/>
        <v>ass</v>
      </c>
      <c r="BM67" s="39">
        <f t="shared" si="36"/>
        <v>4.166666666666667</v>
      </c>
      <c r="BN67" s="39">
        <f t="shared" si="37"/>
        <v>6</v>
      </c>
      <c r="BO67" s="39">
        <f t="shared" si="38"/>
        <v>2.6666666666666665</v>
      </c>
      <c r="BP67">
        <f t="shared" si="39"/>
        <v>1</v>
      </c>
      <c r="BQ67">
        <f t="shared" si="40"/>
        <v>3</v>
      </c>
    </row>
    <row r="68" spans="1:69" ht="42.75" customHeight="1" thickBot="1">
      <c r="A68" s="2">
        <v>59</v>
      </c>
      <c r="B68" s="72" t="s">
        <v>78</v>
      </c>
      <c r="C68" s="72" t="s">
        <v>191</v>
      </c>
      <c r="D68" s="56" t="s">
        <v>215</v>
      </c>
      <c r="E68" s="55"/>
      <c r="F68" s="31"/>
      <c r="G68" s="31"/>
      <c r="H68" s="32">
        <f t="shared" si="0"/>
        <v>0</v>
      </c>
      <c r="I68" s="31">
        <v>6</v>
      </c>
      <c r="J68" s="31">
        <v>11</v>
      </c>
      <c r="K68" s="31">
        <v>7</v>
      </c>
      <c r="L68" s="32">
        <f t="shared" si="1"/>
        <v>24</v>
      </c>
      <c r="M68" s="27"/>
      <c r="N68" s="24"/>
      <c r="O68" s="24"/>
      <c r="P68" s="25">
        <f t="shared" si="2"/>
        <v>0</v>
      </c>
      <c r="Q68" s="26"/>
      <c r="R68" s="26"/>
      <c r="S68" s="26"/>
      <c r="T68" s="25">
        <f t="shared" si="3"/>
        <v>0</v>
      </c>
      <c r="U68" s="26"/>
      <c r="V68" s="26"/>
      <c r="W68" s="26"/>
      <c r="X68" s="25">
        <f t="shared" si="4"/>
        <v>0</v>
      </c>
      <c r="Y68" s="26">
        <v>4</v>
      </c>
      <c r="Z68" s="26">
        <v>10</v>
      </c>
      <c r="AA68" s="26">
        <v>3</v>
      </c>
      <c r="AB68" s="25">
        <f t="shared" si="5"/>
        <v>17</v>
      </c>
      <c r="AC68" s="26">
        <v>5</v>
      </c>
      <c r="AD68" s="26">
        <v>8</v>
      </c>
      <c r="AE68" s="26">
        <v>7</v>
      </c>
      <c r="AF68" s="25">
        <f t="shared" si="6"/>
        <v>20</v>
      </c>
      <c r="AG68" s="26"/>
      <c r="AH68" s="26"/>
      <c r="AI68" s="26"/>
      <c r="AJ68" s="25">
        <f t="shared" si="7"/>
        <v>0</v>
      </c>
      <c r="AK68" s="75">
        <f t="shared" si="8"/>
        <v>5</v>
      </c>
      <c r="AL68" s="75">
        <f t="shared" si="9"/>
        <v>9.6666666666666661</v>
      </c>
      <c r="AM68" s="75">
        <f t="shared" si="10"/>
        <v>5.666666666666667</v>
      </c>
      <c r="AN68" s="76">
        <f t="shared" si="11"/>
        <v>20.333333333333332</v>
      </c>
      <c r="AO68" s="76">
        <f t="shared" si="12"/>
        <v>20.333333333333332</v>
      </c>
      <c r="AP68" s="76">
        <f t="shared" si="13"/>
        <v>20.333333333333332</v>
      </c>
      <c r="AQ68" s="77">
        <f t="shared" si="14"/>
        <v>3</v>
      </c>
      <c r="AR68" s="78" t="str">
        <f t="shared" si="15"/>
        <v>OK.</v>
      </c>
      <c r="AS68" s="43">
        <f t="shared" si="16"/>
        <v>7</v>
      </c>
      <c r="AT68" s="22">
        <f t="shared" si="17"/>
        <v>0</v>
      </c>
      <c r="AU68" s="22">
        <f t="shared" si="18"/>
        <v>0</v>
      </c>
      <c r="AV68" s="22">
        <f t="shared" si="19"/>
        <v>0</v>
      </c>
      <c r="AW68" s="22">
        <f t="shared" si="20"/>
        <v>1</v>
      </c>
      <c r="AX68" s="22">
        <f t="shared" si="21"/>
        <v>1</v>
      </c>
      <c r="AY68" s="22">
        <f t="shared" si="22"/>
        <v>0</v>
      </c>
      <c r="AZ68" s="22">
        <f t="shared" si="23"/>
        <v>0</v>
      </c>
      <c r="BA68" s="22">
        <f t="shared" si="24"/>
        <v>1</v>
      </c>
      <c r="BB68" s="33">
        <f t="shared" si="25"/>
        <v>17</v>
      </c>
      <c r="BC68" s="33">
        <f t="shared" si="26"/>
        <v>24</v>
      </c>
      <c r="BD68" s="33">
        <f t="shared" si="27"/>
        <v>7</v>
      </c>
      <c r="BE68" s="33" t="str">
        <f t="shared" si="28"/>
        <v>ass</v>
      </c>
      <c r="BF68" s="33">
        <f t="shared" si="29"/>
        <v>24</v>
      </c>
      <c r="BG68" s="33" t="str">
        <f t="shared" si="30"/>
        <v>ass</v>
      </c>
      <c r="BH68" s="33" t="str">
        <f t="shared" si="31"/>
        <v>ass</v>
      </c>
      <c r="BI68" s="33" t="str">
        <f t="shared" si="32"/>
        <v>ass</v>
      </c>
      <c r="BJ68" s="33">
        <f t="shared" si="33"/>
        <v>17</v>
      </c>
      <c r="BK68" s="33">
        <f t="shared" si="34"/>
        <v>20</v>
      </c>
      <c r="BL68" s="33" t="str">
        <f t="shared" si="35"/>
        <v>ass</v>
      </c>
      <c r="BM68" s="39">
        <f t="shared" si="36"/>
        <v>5</v>
      </c>
      <c r="BN68" s="39">
        <f t="shared" si="37"/>
        <v>9.6666666666666661</v>
      </c>
      <c r="BO68" s="39">
        <f t="shared" si="38"/>
        <v>5.666666666666667</v>
      </c>
      <c r="BP68">
        <f t="shared" si="39"/>
        <v>1</v>
      </c>
      <c r="BQ68">
        <f t="shared" si="40"/>
        <v>3</v>
      </c>
    </row>
    <row r="69" spans="1:69" ht="41.25" customHeight="1" thickBot="1">
      <c r="A69" s="2">
        <v>60</v>
      </c>
      <c r="B69" s="72" t="s">
        <v>78</v>
      </c>
      <c r="C69" s="72" t="s">
        <v>192</v>
      </c>
      <c r="D69" s="56" t="s">
        <v>216</v>
      </c>
      <c r="E69" s="55"/>
      <c r="F69" s="31"/>
      <c r="G69" s="31"/>
      <c r="H69" s="32">
        <f t="shared" si="0"/>
        <v>0</v>
      </c>
      <c r="I69" s="31">
        <v>6</v>
      </c>
      <c r="J69" s="31">
        <v>9</v>
      </c>
      <c r="K69" s="31">
        <v>7</v>
      </c>
      <c r="L69" s="32">
        <f t="shared" si="1"/>
        <v>22</v>
      </c>
      <c r="M69" s="27">
        <v>4</v>
      </c>
      <c r="N69" s="24">
        <v>7</v>
      </c>
      <c r="O69" s="24">
        <v>3</v>
      </c>
      <c r="P69" s="25">
        <f t="shared" si="2"/>
        <v>14</v>
      </c>
      <c r="Q69" s="26"/>
      <c r="R69" s="26"/>
      <c r="S69" s="26"/>
      <c r="T69" s="25">
        <f t="shared" si="3"/>
        <v>0</v>
      </c>
      <c r="U69" s="26"/>
      <c r="V69" s="26"/>
      <c r="W69" s="26"/>
      <c r="X69" s="25">
        <f t="shared" si="4"/>
        <v>0</v>
      </c>
      <c r="Y69" s="26"/>
      <c r="Z69" s="26"/>
      <c r="AA69" s="26"/>
      <c r="AB69" s="25">
        <f t="shared" si="5"/>
        <v>0</v>
      </c>
      <c r="AC69" s="26">
        <v>5</v>
      </c>
      <c r="AD69" s="26">
        <v>4</v>
      </c>
      <c r="AE69" s="26">
        <v>5.5</v>
      </c>
      <c r="AF69" s="25">
        <f t="shared" si="6"/>
        <v>14.5</v>
      </c>
      <c r="AG69" s="26">
        <v>3</v>
      </c>
      <c r="AH69" s="26">
        <v>5</v>
      </c>
      <c r="AI69" s="26">
        <v>2</v>
      </c>
      <c r="AJ69" s="25">
        <f t="shared" si="7"/>
        <v>10</v>
      </c>
      <c r="AK69" s="75">
        <f t="shared" si="8"/>
        <v>4.5</v>
      </c>
      <c r="AL69" s="75">
        <f t="shared" si="9"/>
        <v>6.25</v>
      </c>
      <c r="AM69" s="75">
        <f t="shared" si="10"/>
        <v>4.375</v>
      </c>
      <c r="AN69" s="76">
        <f t="shared" si="11"/>
        <v>15.125</v>
      </c>
      <c r="AO69" s="76">
        <f t="shared" si="12"/>
        <v>15.125</v>
      </c>
      <c r="AP69" s="76">
        <f t="shared" si="13"/>
        <v>15.125</v>
      </c>
      <c r="AQ69" s="77">
        <f t="shared" si="14"/>
        <v>4</v>
      </c>
      <c r="AR69" s="78" t="str">
        <f t="shared" si="15"/>
        <v>za duża rozbieżność</v>
      </c>
      <c r="AS69" s="43">
        <f t="shared" si="16"/>
        <v>12</v>
      </c>
      <c r="AT69" s="22">
        <f t="shared" si="17"/>
        <v>1</v>
      </c>
      <c r="AU69" s="22">
        <f t="shared" si="18"/>
        <v>0</v>
      </c>
      <c r="AV69" s="22">
        <f t="shared" si="19"/>
        <v>0</v>
      </c>
      <c r="AW69" s="22">
        <f t="shared" si="20"/>
        <v>0</v>
      </c>
      <c r="AX69" s="22">
        <f t="shared" si="21"/>
        <v>1</v>
      </c>
      <c r="AY69" s="22">
        <f t="shared" si="22"/>
        <v>1</v>
      </c>
      <c r="AZ69" s="22">
        <f t="shared" si="23"/>
        <v>0</v>
      </c>
      <c r="BA69" s="22">
        <f t="shared" si="24"/>
        <v>1</v>
      </c>
      <c r="BB69" s="33">
        <f t="shared" si="25"/>
        <v>10</v>
      </c>
      <c r="BC69" s="33">
        <f t="shared" si="26"/>
        <v>22</v>
      </c>
      <c r="BD69" s="33">
        <f t="shared" si="27"/>
        <v>12</v>
      </c>
      <c r="BE69" s="33" t="str">
        <f t="shared" si="28"/>
        <v>ass</v>
      </c>
      <c r="BF69" s="33">
        <f t="shared" si="29"/>
        <v>22</v>
      </c>
      <c r="BG69" s="33">
        <f t="shared" si="30"/>
        <v>14</v>
      </c>
      <c r="BH69" s="33" t="str">
        <f t="shared" si="31"/>
        <v>ass</v>
      </c>
      <c r="BI69" s="33" t="str">
        <f t="shared" si="32"/>
        <v>ass</v>
      </c>
      <c r="BJ69" s="33" t="str">
        <f t="shared" si="33"/>
        <v>ass</v>
      </c>
      <c r="BK69" s="33">
        <f t="shared" si="34"/>
        <v>14.5</v>
      </c>
      <c r="BL69" s="33">
        <f t="shared" si="35"/>
        <v>10</v>
      </c>
      <c r="BM69" s="39">
        <f t="shared" si="36"/>
        <v>4.5</v>
      </c>
      <c r="BN69" s="39">
        <f t="shared" si="37"/>
        <v>6.25</v>
      </c>
      <c r="BO69" s="39">
        <f t="shared" si="38"/>
        <v>4.375</v>
      </c>
      <c r="BP69">
        <f t="shared" si="39"/>
        <v>1</v>
      </c>
      <c r="BQ69">
        <f t="shared" si="40"/>
        <v>4</v>
      </c>
    </row>
    <row r="70" spans="1:69" ht="42.75" customHeight="1" thickBot="1">
      <c r="A70" s="2">
        <v>61</v>
      </c>
      <c r="B70" s="72" t="s">
        <v>78</v>
      </c>
      <c r="C70" s="72" t="s">
        <v>193</v>
      </c>
      <c r="D70" s="56" t="s">
        <v>217</v>
      </c>
      <c r="E70" s="55"/>
      <c r="F70" s="31"/>
      <c r="G70" s="31"/>
      <c r="H70" s="32">
        <f t="shared" si="0"/>
        <v>0</v>
      </c>
      <c r="I70" s="31">
        <v>6</v>
      </c>
      <c r="J70" s="31">
        <v>13</v>
      </c>
      <c r="K70" s="31">
        <v>6</v>
      </c>
      <c r="L70" s="32">
        <f t="shared" si="1"/>
        <v>25</v>
      </c>
      <c r="M70" s="27">
        <v>5</v>
      </c>
      <c r="N70" s="24">
        <v>7</v>
      </c>
      <c r="O70" s="24">
        <v>6</v>
      </c>
      <c r="P70" s="25">
        <f t="shared" si="2"/>
        <v>18</v>
      </c>
      <c r="Q70" s="26"/>
      <c r="R70" s="26"/>
      <c r="S70" s="26"/>
      <c r="T70" s="25">
        <f t="shared" si="3"/>
        <v>0</v>
      </c>
      <c r="U70" s="26"/>
      <c r="V70" s="26"/>
      <c r="W70" s="26"/>
      <c r="X70" s="25">
        <f t="shared" si="4"/>
        <v>0</v>
      </c>
      <c r="Y70" s="26"/>
      <c r="Z70" s="26"/>
      <c r="AA70" s="26"/>
      <c r="AB70" s="25">
        <f t="shared" si="5"/>
        <v>0</v>
      </c>
      <c r="AC70" s="26">
        <v>6</v>
      </c>
      <c r="AD70" s="26">
        <v>8</v>
      </c>
      <c r="AE70" s="26">
        <v>7</v>
      </c>
      <c r="AF70" s="25">
        <f t="shared" si="6"/>
        <v>21</v>
      </c>
      <c r="AG70" s="26">
        <v>2</v>
      </c>
      <c r="AH70" s="26">
        <v>4.5</v>
      </c>
      <c r="AI70" s="26">
        <v>2</v>
      </c>
      <c r="AJ70" s="25">
        <f t="shared" si="7"/>
        <v>8.5</v>
      </c>
      <c r="AK70" s="75">
        <f t="shared" si="8"/>
        <v>4.75</v>
      </c>
      <c r="AL70" s="75">
        <f t="shared" si="9"/>
        <v>8.125</v>
      </c>
      <c r="AM70" s="75">
        <f t="shared" si="10"/>
        <v>5.25</v>
      </c>
      <c r="AN70" s="76">
        <f t="shared" si="11"/>
        <v>18.125</v>
      </c>
      <c r="AO70" s="76">
        <f t="shared" si="12"/>
        <v>18.125</v>
      </c>
      <c r="AP70" s="76">
        <f t="shared" si="13"/>
        <v>18.125</v>
      </c>
      <c r="AQ70" s="77">
        <f t="shared" si="14"/>
        <v>4</v>
      </c>
      <c r="AR70" s="78" t="str">
        <f t="shared" si="15"/>
        <v>za duża rozbieżność</v>
      </c>
      <c r="AS70" s="43">
        <f t="shared" si="16"/>
        <v>16.5</v>
      </c>
      <c r="AT70" s="22">
        <f t="shared" si="17"/>
        <v>1</v>
      </c>
      <c r="AU70" s="22">
        <f t="shared" si="18"/>
        <v>0</v>
      </c>
      <c r="AV70" s="22">
        <f t="shared" si="19"/>
        <v>0</v>
      </c>
      <c r="AW70" s="22">
        <f t="shared" si="20"/>
        <v>0</v>
      </c>
      <c r="AX70" s="22">
        <f t="shared" si="21"/>
        <v>1</v>
      </c>
      <c r="AY70" s="22">
        <f t="shared" si="22"/>
        <v>1</v>
      </c>
      <c r="AZ70" s="22">
        <f t="shared" si="23"/>
        <v>0</v>
      </c>
      <c r="BA70" s="22">
        <f t="shared" si="24"/>
        <v>1</v>
      </c>
      <c r="BB70" s="33">
        <f t="shared" si="25"/>
        <v>8.5</v>
      </c>
      <c r="BC70" s="33">
        <f t="shared" si="26"/>
        <v>25</v>
      </c>
      <c r="BD70" s="33">
        <f t="shared" si="27"/>
        <v>16.5</v>
      </c>
      <c r="BE70" s="33" t="str">
        <f t="shared" si="28"/>
        <v>ass</v>
      </c>
      <c r="BF70" s="33">
        <f t="shared" si="29"/>
        <v>25</v>
      </c>
      <c r="BG70" s="33">
        <f t="shared" si="30"/>
        <v>18</v>
      </c>
      <c r="BH70" s="33" t="str">
        <f t="shared" si="31"/>
        <v>ass</v>
      </c>
      <c r="BI70" s="33" t="str">
        <f t="shared" si="32"/>
        <v>ass</v>
      </c>
      <c r="BJ70" s="33" t="str">
        <f t="shared" si="33"/>
        <v>ass</v>
      </c>
      <c r="BK70" s="33">
        <f t="shared" si="34"/>
        <v>21</v>
      </c>
      <c r="BL70" s="33">
        <f t="shared" si="35"/>
        <v>8.5</v>
      </c>
      <c r="BM70" s="39">
        <f t="shared" si="36"/>
        <v>4.75</v>
      </c>
      <c r="BN70" s="39">
        <f t="shared" si="37"/>
        <v>8.125</v>
      </c>
      <c r="BO70" s="39">
        <f t="shared" si="38"/>
        <v>5.25</v>
      </c>
      <c r="BP70">
        <f t="shared" si="39"/>
        <v>1</v>
      </c>
      <c r="BQ70">
        <f t="shared" si="40"/>
        <v>4</v>
      </c>
    </row>
    <row r="71" spans="1:69" ht="42.75" customHeight="1" thickBot="1">
      <c r="A71" s="2">
        <v>62</v>
      </c>
      <c r="B71" s="72" t="s">
        <v>229</v>
      </c>
      <c r="C71" s="72" t="s">
        <v>230</v>
      </c>
      <c r="D71" s="56" t="s">
        <v>231</v>
      </c>
      <c r="E71" s="55">
        <v>2.5</v>
      </c>
      <c r="F71" s="31">
        <v>3.5</v>
      </c>
      <c r="G71" s="31">
        <v>2</v>
      </c>
      <c r="H71" s="32">
        <f>E71+F71+G71</f>
        <v>8</v>
      </c>
      <c r="I71" s="31"/>
      <c r="J71" s="31"/>
      <c r="K71" s="31"/>
      <c r="L71" s="32">
        <f>I71+J71+K71</f>
        <v>0</v>
      </c>
      <c r="M71" s="27"/>
      <c r="N71" s="24"/>
      <c r="O71" s="24"/>
      <c r="P71" s="25">
        <f>M71+N71+O71</f>
        <v>0</v>
      </c>
      <c r="Q71" s="26"/>
      <c r="R71" s="26"/>
      <c r="S71" s="26"/>
      <c r="T71" s="25">
        <f>Q71+R71+S71</f>
        <v>0</v>
      </c>
      <c r="U71" s="26">
        <v>4</v>
      </c>
      <c r="V71" s="26">
        <v>5</v>
      </c>
      <c r="W71" s="26">
        <v>6</v>
      </c>
      <c r="X71" s="25">
        <f>U71+V71+W71</f>
        <v>15</v>
      </c>
      <c r="Y71" s="26"/>
      <c r="Z71" s="26"/>
      <c r="AA71" s="26"/>
      <c r="AB71" s="25">
        <f>Y71+Z71+AA71</f>
        <v>0</v>
      </c>
      <c r="AC71" s="26"/>
      <c r="AD71" s="26"/>
      <c r="AE71" s="26"/>
      <c r="AF71" s="25">
        <f>AC71+AD71+AE71</f>
        <v>0</v>
      </c>
      <c r="AG71" s="26">
        <v>2</v>
      </c>
      <c r="AH71" s="26">
        <v>2</v>
      </c>
      <c r="AI71" s="26">
        <v>2</v>
      </c>
      <c r="AJ71" s="25">
        <f>AG71+AH71+AI71</f>
        <v>6</v>
      </c>
      <c r="AK71" s="75">
        <f>IF((AVERAGE(E71,I71,M71,Q71,U71,Y71,AC71,AG71))&gt;6,"za dużo punktów",IF((AVERAGE(E71,I71,M71,Q71,U71,Y71,AC71,AG71))&gt;0.12,AVERAGE(E71,I71,M71,Q71,U71,Y71,AC71,AG71),IF((AVERAGE(E71,I71,M71,Q71,U71,Y71,AC71,AG71))&lt;0.13,"za mało punktów",AVERAGE(E71,I71,M71,Q71,U71,Y71,AC71,AG71))))</f>
        <v>2.8333333333333335</v>
      </c>
      <c r="AL71" s="75">
        <f>IF((AVERAGE(F71,J71,N71,R71,V71,Z71,AD71,AH71))&gt;15,"za dużo punktów",IF((AVERAGE(F71,J71,N71,R71,V71,Z71,AD71,AH71))&gt;0.12,AVERAGE(F71,J71,N71,R71,V71,Z71,AD71,AH71),IF((AVERAGE(F71,J71,N71,R71,V71,Z71,AD71,AH71))&lt;0.13,"za mało punktów",AVERAGE(F71,J71,N71,R71,V71,Z71,AD71,AH71))))</f>
        <v>3.5</v>
      </c>
      <c r="AM71" s="75">
        <f>IF((AVERAGE(G71,K71,O71,S71,W71,AA71,AE71,AI71))&gt;7,"za dużo punktów",IF((AVERAGE(G71,K71,O71,S71,W71,AA71,AE71,AI71))&gt;0.12,AVERAGE(G71,K71,O71,S71,W71,AA71,AE71,AI71),IF((AVERAGE(G71,K71,O71,S71,W71,AA71,AE71,AI71))&lt;0.13,"za mało punktów",AVERAGE(G71,K71,O71,S71,W71,AA71,AE71,AI71))))</f>
        <v>3.3333333333333335</v>
      </c>
      <c r="AN71" s="76">
        <f>SUM(AK71:AM71)</f>
        <v>9.6666666666666679</v>
      </c>
      <c r="AO71" s="76">
        <f t="shared" si="12"/>
        <v>9.6666666666666679</v>
      </c>
      <c r="AP71" s="76">
        <f>SUM(BM71:BO71)</f>
        <v>9.6666666666666679</v>
      </c>
      <c r="AQ71" s="77">
        <f>IF(SUM(AT71:BA71)&lt;3,"za mało",SUM(AT71:BA71))</f>
        <v>3</v>
      </c>
      <c r="AR71" s="78" t="str">
        <f>IF(BD71&gt;10,"za duża rozbieżność","OK.")</f>
        <v>OK.</v>
      </c>
      <c r="AS71" s="43">
        <f>BD71</f>
        <v>9</v>
      </c>
      <c r="AT71" s="22">
        <f>IF(P71&gt;0,1,)</f>
        <v>0</v>
      </c>
      <c r="AU71" s="22">
        <f>IF(T71&gt;0,1,)</f>
        <v>0</v>
      </c>
      <c r="AV71" s="22">
        <f>IF(X71&gt;0,1,)</f>
        <v>1</v>
      </c>
      <c r="AW71" s="22">
        <f>IF(AB71&gt;0,1,)</f>
        <v>0</v>
      </c>
      <c r="AX71" s="22">
        <f>IF(AF71&gt;0,1,)</f>
        <v>0</v>
      </c>
      <c r="AY71" s="22">
        <f>IF(AJ71&gt;0,1,)</f>
        <v>1</v>
      </c>
      <c r="AZ71" s="22">
        <f>IF(H71&gt;0,1,)</f>
        <v>1</v>
      </c>
      <c r="BA71" s="22">
        <f>IF(L71&gt;0,1,)</f>
        <v>0</v>
      </c>
      <c r="BB71" s="33">
        <f>MIN(BE71:BL71)</f>
        <v>6</v>
      </c>
      <c r="BC71" s="33">
        <f>MAX(H71,L71,P71,T71,X71,AB71,AF71,AJ71)</f>
        <v>15</v>
      </c>
      <c r="BD71" s="33">
        <f>BC71-BB71</f>
        <v>9</v>
      </c>
      <c r="BE71" s="33">
        <f>IF(H71&gt;0,H71,"ass")</f>
        <v>8</v>
      </c>
      <c r="BF71" s="33" t="str">
        <f>IF(L71&gt;0,L71,"ass")</f>
        <v>ass</v>
      </c>
      <c r="BG71" s="33" t="str">
        <f>IF(P71&gt;0,P71,"ass")</f>
        <v>ass</v>
      </c>
      <c r="BH71" s="33" t="str">
        <f>IF(T71&gt;0,T71,"ass")</f>
        <v>ass</v>
      </c>
      <c r="BI71" s="33">
        <f>IF(X71&gt;0,X71,"ass")</f>
        <v>15</v>
      </c>
      <c r="BJ71" s="33" t="str">
        <f>IF(AB71&gt;0,AB71,"ass")</f>
        <v>ass</v>
      </c>
      <c r="BK71" s="33" t="str">
        <f>IF(AF71&gt;0,AF71,"ass")</f>
        <v>ass</v>
      </c>
      <c r="BL71" s="33">
        <f>IF(AJ71&gt;0,AJ71,"ass")</f>
        <v>6</v>
      </c>
      <c r="BM71" s="39">
        <f>AVERAGE(E71,I71,M71,Q71,U71,Y71,AC71,AG71)</f>
        <v>2.8333333333333335</v>
      </c>
      <c r="BN71" s="39">
        <f>AVERAGE(F71,J71,N71,R71,V71,Z71,AD71,AH71)</f>
        <v>3.5</v>
      </c>
      <c r="BO71" s="39">
        <f>AVERAGE(G71,K71,O71,S71,W71,AA71,AE71,AI71)</f>
        <v>3.3333333333333335</v>
      </c>
      <c r="BP71">
        <f>IF(SUM(AT71:BA71)&lt;1,0,1)</f>
        <v>1</v>
      </c>
      <c r="BQ71">
        <f t="shared" si="40"/>
        <v>3</v>
      </c>
    </row>
    <row r="72" spans="1:69" ht="35.25" customHeight="1" thickBot="1">
      <c r="A72" s="2">
        <v>63</v>
      </c>
      <c r="B72" s="72" t="s">
        <v>194</v>
      </c>
      <c r="C72" s="72" t="s">
        <v>195</v>
      </c>
      <c r="D72" s="56" t="s">
        <v>218</v>
      </c>
      <c r="E72" s="55"/>
      <c r="F72" s="31"/>
      <c r="G72" s="31"/>
      <c r="H72" s="32">
        <f t="shared" si="0"/>
        <v>0</v>
      </c>
      <c r="I72" s="31"/>
      <c r="J72" s="31"/>
      <c r="K72" s="31"/>
      <c r="L72" s="32">
        <f t="shared" si="1"/>
        <v>0</v>
      </c>
      <c r="M72" s="27">
        <v>5</v>
      </c>
      <c r="N72" s="24">
        <v>13</v>
      </c>
      <c r="O72" s="24">
        <v>6</v>
      </c>
      <c r="P72" s="25">
        <f t="shared" si="2"/>
        <v>24</v>
      </c>
      <c r="Q72" s="26">
        <v>6</v>
      </c>
      <c r="R72" s="26">
        <v>11</v>
      </c>
      <c r="S72" s="26">
        <v>5</v>
      </c>
      <c r="T72" s="25">
        <f t="shared" si="3"/>
        <v>22</v>
      </c>
      <c r="U72" s="26"/>
      <c r="V72" s="26"/>
      <c r="W72" s="26"/>
      <c r="X72" s="25">
        <f t="shared" si="4"/>
        <v>0</v>
      </c>
      <c r="Y72" s="26"/>
      <c r="Z72" s="26"/>
      <c r="AA72" s="26"/>
      <c r="AB72" s="25">
        <f t="shared" si="5"/>
        <v>0</v>
      </c>
      <c r="AC72" s="26"/>
      <c r="AD72" s="26"/>
      <c r="AE72" s="26"/>
      <c r="AF72" s="25">
        <f t="shared" si="6"/>
        <v>0</v>
      </c>
      <c r="AG72" s="26">
        <v>4</v>
      </c>
      <c r="AH72" s="26">
        <v>7.5</v>
      </c>
      <c r="AI72" s="26">
        <v>4</v>
      </c>
      <c r="AJ72" s="25">
        <f t="shared" si="7"/>
        <v>15.5</v>
      </c>
      <c r="AK72" s="75">
        <f t="shared" si="8"/>
        <v>5</v>
      </c>
      <c r="AL72" s="75">
        <f t="shared" si="9"/>
        <v>10.5</v>
      </c>
      <c r="AM72" s="75">
        <f t="shared" si="10"/>
        <v>5</v>
      </c>
      <c r="AN72" s="76">
        <f t="shared" si="11"/>
        <v>20.5</v>
      </c>
      <c r="AO72" s="76">
        <f t="shared" si="12"/>
        <v>20.5</v>
      </c>
      <c r="AP72" s="76">
        <f t="shared" si="13"/>
        <v>20.5</v>
      </c>
      <c r="AQ72" s="77">
        <f t="shared" si="14"/>
        <v>3</v>
      </c>
      <c r="AR72" s="78" t="str">
        <f t="shared" si="15"/>
        <v>OK.</v>
      </c>
      <c r="AS72" s="43">
        <f t="shared" si="16"/>
        <v>8.5</v>
      </c>
      <c r="AT72" s="22">
        <f t="shared" si="17"/>
        <v>1</v>
      </c>
      <c r="AU72" s="22">
        <f t="shared" si="18"/>
        <v>1</v>
      </c>
      <c r="AV72" s="22">
        <f t="shared" si="19"/>
        <v>0</v>
      </c>
      <c r="AW72" s="22">
        <f t="shared" si="20"/>
        <v>0</v>
      </c>
      <c r="AX72" s="22">
        <f t="shared" si="21"/>
        <v>0</v>
      </c>
      <c r="AY72" s="22">
        <f t="shared" si="22"/>
        <v>1</v>
      </c>
      <c r="AZ72" s="22">
        <f t="shared" si="23"/>
        <v>0</v>
      </c>
      <c r="BA72" s="22">
        <f t="shared" si="24"/>
        <v>0</v>
      </c>
      <c r="BB72" s="33">
        <f t="shared" si="25"/>
        <v>15.5</v>
      </c>
      <c r="BC72" s="33">
        <f t="shared" si="26"/>
        <v>24</v>
      </c>
      <c r="BD72" s="33">
        <f t="shared" si="27"/>
        <v>8.5</v>
      </c>
      <c r="BE72" s="33" t="str">
        <f t="shared" si="28"/>
        <v>ass</v>
      </c>
      <c r="BF72" s="33" t="str">
        <f t="shared" si="29"/>
        <v>ass</v>
      </c>
      <c r="BG72" s="33">
        <f t="shared" si="30"/>
        <v>24</v>
      </c>
      <c r="BH72" s="33">
        <f t="shared" si="31"/>
        <v>22</v>
      </c>
      <c r="BI72" s="33" t="str">
        <f t="shared" si="32"/>
        <v>ass</v>
      </c>
      <c r="BJ72" s="33" t="str">
        <f t="shared" si="33"/>
        <v>ass</v>
      </c>
      <c r="BK72" s="33" t="str">
        <f t="shared" si="34"/>
        <v>ass</v>
      </c>
      <c r="BL72" s="33">
        <f t="shared" si="35"/>
        <v>15.5</v>
      </c>
      <c r="BM72" s="39">
        <f t="shared" si="36"/>
        <v>5</v>
      </c>
      <c r="BN72" s="39">
        <f t="shared" si="37"/>
        <v>10.5</v>
      </c>
      <c r="BO72" s="39">
        <f t="shared" si="38"/>
        <v>5</v>
      </c>
      <c r="BP72">
        <f t="shared" si="39"/>
        <v>1</v>
      </c>
      <c r="BQ72">
        <f t="shared" si="40"/>
        <v>3</v>
      </c>
    </row>
    <row r="73" spans="1:69" ht="36.75" customHeight="1" thickBot="1">
      <c r="A73" s="2">
        <v>64</v>
      </c>
      <c r="B73" s="72" t="s">
        <v>196</v>
      </c>
      <c r="C73" s="72" t="s">
        <v>197</v>
      </c>
      <c r="D73" s="56" t="s">
        <v>219</v>
      </c>
      <c r="E73" s="55">
        <v>4.5</v>
      </c>
      <c r="F73" s="31">
        <v>6</v>
      </c>
      <c r="G73" s="31">
        <v>3.5</v>
      </c>
      <c r="H73" s="32">
        <f t="shared" si="0"/>
        <v>14</v>
      </c>
      <c r="I73" s="31"/>
      <c r="J73" s="31"/>
      <c r="K73" s="31"/>
      <c r="L73" s="32">
        <f t="shared" si="1"/>
        <v>0</v>
      </c>
      <c r="M73" s="27"/>
      <c r="N73" s="24"/>
      <c r="O73" s="24"/>
      <c r="P73" s="25">
        <f t="shared" si="2"/>
        <v>0</v>
      </c>
      <c r="Q73" s="26"/>
      <c r="R73" s="26"/>
      <c r="S73" s="26"/>
      <c r="T73" s="25">
        <f t="shared" si="3"/>
        <v>0</v>
      </c>
      <c r="U73" s="26"/>
      <c r="V73" s="26"/>
      <c r="W73" s="26"/>
      <c r="X73" s="25">
        <f t="shared" si="4"/>
        <v>0</v>
      </c>
      <c r="Y73" s="26"/>
      <c r="Z73" s="26"/>
      <c r="AA73" s="26"/>
      <c r="AB73" s="25">
        <f t="shared" si="5"/>
        <v>0</v>
      </c>
      <c r="AC73" s="26">
        <v>6</v>
      </c>
      <c r="AD73" s="26">
        <v>8</v>
      </c>
      <c r="AE73" s="26">
        <v>6</v>
      </c>
      <c r="AF73" s="25">
        <f t="shared" si="6"/>
        <v>20</v>
      </c>
      <c r="AG73" s="26">
        <v>4</v>
      </c>
      <c r="AH73" s="26">
        <v>5</v>
      </c>
      <c r="AI73" s="26">
        <v>4</v>
      </c>
      <c r="AJ73" s="25">
        <f t="shared" si="7"/>
        <v>13</v>
      </c>
      <c r="AK73" s="75">
        <f t="shared" si="8"/>
        <v>4.833333333333333</v>
      </c>
      <c r="AL73" s="75">
        <f t="shared" si="9"/>
        <v>6.333333333333333</v>
      </c>
      <c r="AM73" s="75">
        <f t="shared" si="10"/>
        <v>4.5</v>
      </c>
      <c r="AN73" s="76">
        <f t="shared" si="11"/>
        <v>15.666666666666666</v>
      </c>
      <c r="AO73" s="76">
        <f t="shared" si="12"/>
        <v>15.666666666666666</v>
      </c>
      <c r="AP73" s="76">
        <f t="shared" si="13"/>
        <v>15.666666666666666</v>
      </c>
      <c r="AQ73" s="77">
        <f t="shared" si="14"/>
        <v>3</v>
      </c>
      <c r="AR73" s="78" t="str">
        <f t="shared" si="15"/>
        <v>OK.</v>
      </c>
      <c r="AS73" s="43">
        <f t="shared" si="16"/>
        <v>7</v>
      </c>
      <c r="AT73" s="22">
        <f t="shared" si="17"/>
        <v>0</v>
      </c>
      <c r="AU73" s="22">
        <f t="shared" si="18"/>
        <v>0</v>
      </c>
      <c r="AV73" s="22">
        <f t="shared" si="19"/>
        <v>0</v>
      </c>
      <c r="AW73" s="22">
        <f t="shared" si="20"/>
        <v>0</v>
      </c>
      <c r="AX73" s="22">
        <f t="shared" si="21"/>
        <v>1</v>
      </c>
      <c r="AY73" s="22">
        <f t="shared" si="22"/>
        <v>1</v>
      </c>
      <c r="AZ73" s="22">
        <f t="shared" si="23"/>
        <v>1</v>
      </c>
      <c r="BA73" s="22">
        <f t="shared" si="24"/>
        <v>0</v>
      </c>
      <c r="BB73" s="33">
        <f t="shared" si="25"/>
        <v>13</v>
      </c>
      <c r="BC73" s="33">
        <f t="shared" si="26"/>
        <v>20</v>
      </c>
      <c r="BD73" s="33">
        <f t="shared" si="27"/>
        <v>7</v>
      </c>
      <c r="BE73" s="33">
        <f t="shared" si="28"/>
        <v>14</v>
      </c>
      <c r="BF73" s="33" t="str">
        <f t="shared" si="29"/>
        <v>ass</v>
      </c>
      <c r="BG73" s="33" t="str">
        <f t="shared" si="30"/>
        <v>ass</v>
      </c>
      <c r="BH73" s="33" t="str">
        <f t="shared" si="31"/>
        <v>ass</v>
      </c>
      <c r="BI73" s="33" t="str">
        <f t="shared" si="32"/>
        <v>ass</v>
      </c>
      <c r="BJ73" s="33" t="str">
        <f t="shared" si="33"/>
        <v>ass</v>
      </c>
      <c r="BK73" s="33">
        <f t="shared" si="34"/>
        <v>20</v>
      </c>
      <c r="BL73" s="33">
        <f t="shared" si="35"/>
        <v>13</v>
      </c>
      <c r="BM73" s="39">
        <f t="shared" si="36"/>
        <v>4.833333333333333</v>
      </c>
      <c r="BN73" s="39">
        <f t="shared" si="37"/>
        <v>6.333333333333333</v>
      </c>
      <c r="BO73" s="39">
        <f t="shared" si="38"/>
        <v>4.5</v>
      </c>
      <c r="BP73">
        <f t="shared" si="39"/>
        <v>1</v>
      </c>
      <c r="BQ73">
        <f t="shared" si="40"/>
        <v>3</v>
      </c>
    </row>
    <row r="74" spans="1:69" ht="44.25" customHeight="1">
      <c r="A74" s="2">
        <v>65</v>
      </c>
      <c r="B74" s="72" t="s">
        <v>198</v>
      </c>
      <c r="C74" s="72" t="s">
        <v>199</v>
      </c>
      <c r="D74" s="56" t="s">
        <v>220</v>
      </c>
      <c r="E74" s="55"/>
      <c r="F74" s="31"/>
      <c r="G74" s="31"/>
      <c r="H74" s="32">
        <f t="shared" si="0"/>
        <v>0</v>
      </c>
      <c r="I74" s="31"/>
      <c r="J74" s="31"/>
      <c r="K74" s="31"/>
      <c r="L74" s="32">
        <f t="shared" si="1"/>
        <v>0</v>
      </c>
      <c r="M74" s="27">
        <v>5</v>
      </c>
      <c r="N74" s="24">
        <v>7</v>
      </c>
      <c r="O74" s="24">
        <v>4</v>
      </c>
      <c r="P74" s="25">
        <f t="shared" si="2"/>
        <v>16</v>
      </c>
      <c r="Q74" s="26"/>
      <c r="R74" s="26"/>
      <c r="S74" s="26"/>
      <c r="T74" s="25">
        <f t="shared" si="3"/>
        <v>0</v>
      </c>
      <c r="U74" s="26"/>
      <c r="V74" s="26"/>
      <c r="W74" s="26"/>
      <c r="X74" s="25">
        <f t="shared" si="4"/>
        <v>0</v>
      </c>
      <c r="Y74" s="26">
        <v>1</v>
      </c>
      <c r="Z74" s="26">
        <v>0</v>
      </c>
      <c r="AA74" s="26">
        <v>1</v>
      </c>
      <c r="AB74" s="25">
        <f t="shared" si="5"/>
        <v>2</v>
      </c>
      <c r="AC74" s="26">
        <v>2</v>
      </c>
      <c r="AD74" s="26">
        <v>5.5</v>
      </c>
      <c r="AE74" s="26">
        <v>3.5</v>
      </c>
      <c r="AF74" s="25">
        <f t="shared" si="6"/>
        <v>11</v>
      </c>
      <c r="AG74" s="26">
        <v>4</v>
      </c>
      <c r="AH74" s="26">
        <v>6</v>
      </c>
      <c r="AI74" s="26">
        <v>3</v>
      </c>
      <c r="AJ74" s="25">
        <f t="shared" si="7"/>
        <v>13</v>
      </c>
      <c r="AK74" s="75">
        <f t="shared" si="8"/>
        <v>3</v>
      </c>
      <c r="AL74" s="75">
        <f t="shared" si="9"/>
        <v>4.625</v>
      </c>
      <c r="AM74" s="75">
        <f t="shared" si="10"/>
        <v>2.875</v>
      </c>
      <c r="AN74" s="76">
        <f t="shared" si="11"/>
        <v>10.5</v>
      </c>
      <c r="AO74" s="76">
        <f t="shared" si="12"/>
        <v>10.5</v>
      </c>
      <c r="AP74" s="76">
        <f t="shared" si="13"/>
        <v>10.5</v>
      </c>
      <c r="AQ74" s="77">
        <f t="shared" si="14"/>
        <v>4</v>
      </c>
      <c r="AR74" s="78" t="str">
        <f t="shared" si="15"/>
        <v>za duża rozbieżność</v>
      </c>
      <c r="AS74" s="43">
        <f t="shared" si="16"/>
        <v>14</v>
      </c>
      <c r="AT74" s="22">
        <f t="shared" si="17"/>
        <v>1</v>
      </c>
      <c r="AU74" s="22">
        <f t="shared" si="18"/>
        <v>0</v>
      </c>
      <c r="AV74" s="22">
        <f t="shared" si="19"/>
        <v>0</v>
      </c>
      <c r="AW74" s="22">
        <f t="shared" si="20"/>
        <v>1</v>
      </c>
      <c r="AX74" s="22">
        <f t="shared" si="21"/>
        <v>1</v>
      </c>
      <c r="AY74" s="22">
        <f t="shared" si="22"/>
        <v>1</v>
      </c>
      <c r="AZ74" s="22">
        <f t="shared" si="23"/>
        <v>0</v>
      </c>
      <c r="BA74" s="22">
        <f t="shared" si="24"/>
        <v>0</v>
      </c>
      <c r="BB74" s="33">
        <f t="shared" si="25"/>
        <v>2</v>
      </c>
      <c r="BC74" s="33">
        <f t="shared" si="26"/>
        <v>16</v>
      </c>
      <c r="BD74" s="33">
        <f t="shared" si="27"/>
        <v>14</v>
      </c>
      <c r="BE74" s="33" t="str">
        <f t="shared" si="28"/>
        <v>ass</v>
      </c>
      <c r="BF74" s="33" t="str">
        <f t="shared" si="29"/>
        <v>ass</v>
      </c>
      <c r="BG74" s="33">
        <f t="shared" si="30"/>
        <v>16</v>
      </c>
      <c r="BH74" s="33" t="str">
        <f t="shared" si="31"/>
        <v>ass</v>
      </c>
      <c r="BI74" s="33" t="str">
        <f t="shared" si="32"/>
        <v>ass</v>
      </c>
      <c r="BJ74" s="33">
        <f t="shared" si="33"/>
        <v>2</v>
      </c>
      <c r="BK74" s="33">
        <f t="shared" si="34"/>
        <v>11</v>
      </c>
      <c r="BL74" s="33">
        <f t="shared" si="35"/>
        <v>13</v>
      </c>
      <c r="BM74" s="39">
        <f t="shared" si="36"/>
        <v>3</v>
      </c>
      <c r="BN74" s="39">
        <f t="shared" si="37"/>
        <v>4.625</v>
      </c>
      <c r="BO74" s="39">
        <f t="shared" si="38"/>
        <v>2.875</v>
      </c>
      <c r="BP74">
        <f t="shared" si="39"/>
        <v>1</v>
      </c>
      <c r="BQ74">
        <f t="shared" si="40"/>
        <v>4</v>
      </c>
    </row>
    <row r="75" spans="1:69" ht="45" customHeight="1">
      <c r="A75" s="1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9">
        <f>SUM(AP10:AP74)</f>
        <v>1028.4583333333335</v>
      </c>
      <c r="AQ75" s="5"/>
      <c r="AR75" s="21"/>
      <c r="AS75" s="21"/>
      <c r="AT75" s="13"/>
      <c r="AU75" s="13"/>
    </row>
    <row r="79" spans="1:69" ht="31.5" customHeight="1">
      <c r="AL79" s="20" t="s">
        <v>23</v>
      </c>
      <c r="AM79" s="20" t="s">
        <v>24</v>
      </c>
      <c r="AN79" s="20" t="s">
        <v>18</v>
      </c>
      <c r="AO79" s="20" t="s">
        <v>25</v>
      </c>
      <c r="AP79" s="20"/>
    </row>
    <row r="80" spans="1:69">
      <c r="BQ80" t="s">
        <v>12</v>
      </c>
    </row>
    <row r="81" spans="66:72" ht="15.75">
      <c r="BO81" s="63" t="s">
        <v>89</v>
      </c>
      <c r="BP81" s="63">
        <f>SUM(BP10:BP75)</f>
        <v>65</v>
      </c>
      <c r="BQ81">
        <f>SUM(BQ10:BQ74)</f>
        <v>211</v>
      </c>
      <c r="BT81" t="s">
        <v>233</v>
      </c>
    </row>
    <row r="82" spans="66:72" ht="15.75">
      <c r="BO82" s="63" t="s">
        <v>88</v>
      </c>
      <c r="BP82" s="80">
        <v>65</v>
      </c>
      <c r="BT82">
        <v>3</v>
      </c>
    </row>
    <row r="83" spans="66:72" ht="15.75">
      <c r="BO83" s="63" t="s">
        <v>90</v>
      </c>
      <c r="BP83" s="63">
        <f>BP82-BP81</f>
        <v>0</v>
      </c>
      <c r="BQ83">
        <f>(BP82*BT82)-BQ81</f>
        <v>-16</v>
      </c>
    </row>
    <row r="84" spans="66:72">
      <c r="BQ84">
        <f>BP82*BT82</f>
        <v>195</v>
      </c>
    </row>
    <row r="85" spans="66:72">
      <c r="BQ85">
        <f>BQ83/BQ84*100</f>
        <v>-8.2051282051282044</v>
      </c>
      <c r="BS85">
        <v>100</v>
      </c>
    </row>
    <row r="86" spans="66:72" ht="15.75">
      <c r="BN86" s="82" t="s">
        <v>236</v>
      </c>
      <c r="BO86" s="82" t="s">
        <v>235</v>
      </c>
      <c r="BP86" s="81"/>
    </row>
    <row r="87" spans="66:72">
      <c r="BQ87">
        <f>BS85-BQ85</f>
        <v>108.2051282051282</v>
      </c>
    </row>
  </sheetData>
  <mergeCells count="30">
    <mergeCell ref="AT8:AY8"/>
    <mergeCell ref="AM6:AM9"/>
    <mergeCell ref="Q8:T8"/>
    <mergeCell ref="AN6:AO7"/>
    <mergeCell ref="AO8:AO9"/>
    <mergeCell ref="AN8:AN9"/>
    <mergeCell ref="AK6:AK9"/>
    <mergeCell ref="E8:H8"/>
    <mergeCell ref="I8:L8"/>
    <mergeCell ref="E7:AJ7"/>
    <mergeCell ref="E6:AJ6"/>
    <mergeCell ref="T3:U3"/>
    <mergeCell ref="O3:S3"/>
    <mergeCell ref="Q4:U4"/>
    <mergeCell ref="A1:AR1"/>
    <mergeCell ref="U8:X8"/>
    <mergeCell ref="A6:A9"/>
    <mergeCell ref="B6:B9"/>
    <mergeCell ref="C6:C9"/>
    <mergeCell ref="Y8:AB8"/>
    <mergeCell ref="AC8:AF8"/>
    <mergeCell ref="AG8:AJ8"/>
    <mergeCell ref="M8:P8"/>
    <mergeCell ref="D6:D9"/>
    <mergeCell ref="AL6:AL9"/>
    <mergeCell ref="AR6:AS7"/>
    <mergeCell ref="AR8:AR9"/>
    <mergeCell ref="AS8:AS9"/>
    <mergeCell ref="AP6:AP9"/>
    <mergeCell ref="AQ6:AQ9"/>
  </mergeCells>
  <phoneticPr fontId="4" type="noConversion"/>
  <printOptions horizontalCentered="1"/>
  <pageMargins left="0.37" right="0.23" top="0.38" bottom="0.42" header="0.34" footer="0.41"/>
  <pageSetup paperSize="9" scale="50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"/>
  <sheetViews>
    <sheetView topLeftCell="A4" workbookViewId="0">
      <selection activeCell="C6" sqref="C6"/>
    </sheetView>
  </sheetViews>
  <sheetFormatPr defaultRowHeight="12.75"/>
  <cols>
    <col min="2" max="2" width="3.28515625" bestFit="1" customWidth="1"/>
    <col min="3" max="3" width="27.5703125" customWidth="1"/>
    <col min="4" max="4" width="28.140625" customWidth="1"/>
    <col min="6" max="6" width="10" customWidth="1"/>
    <col min="7" max="7" width="14.140625" customWidth="1"/>
    <col min="8" max="8" width="12.5703125" customWidth="1"/>
  </cols>
  <sheetData>
    <row r="1" spans="2:17" ht="18">
      <c r="B1" s="95" t="s">
        <v>240</v>
      </c>
      <c r="C1" s="95"/>
      <c r="D1" s="95"/>
      <c r="E1" s="95"/>
      <c r="F1" s="95"/>
      <c r="G1" s="95"/>
      <c r="H1" s="95"/>
      <c r="I1" s="87"/>
      <c r="J1" s="87"/>
      <c r="K1" s="87"/>
      <c r="L1" s="87"/>
      <c r="M1" s="87"/>
      <c r="N1" s="87"/>
      <c r="O1" s="87"/>
      <c r="P1" s="87"/>
      <c r="Q1" s="87"/>
    </row>
    <row r="2" spans="2:17" ht="13.5" thickBot="1"/>
    <row r="3" spans="2:17" ht="16.149999999999999" customHeight="1" thickBot="1">
      <c r="B3" s="156" t="s">
        <v>0</v>
      </c>
      <c r="C3" s="156" t="s">
        <v>7</v>
      </c>
      <c r="D3" s="156" t="s">
        <v>8</v>
      </c>
      <c r="E3" s="159" t="s">
        <v>14</v>
      </c>
      <c r="F3" s="84"/>
      <c r="G3" s="162" t="s">
        <v>1</v>
      </c>
      <c r="H3" s="163"/>
    </row>
    <row r="4" spans="2:17" ht="13.9" customHeight="1">
      <c r="B4" s="157"/>
      <c r="C4" s="157"/>
      <c r="D4" s="157"/>
      <c r="E4" s="160"/>
      <c r="F4" s="164" t="s">
        <v>56</v>
      </c>
      <c r="G4" s="166" t="s">
        <v>5</v>
      </c>
      <c r="H4" s="166" t="s">
        <v>4</v>
      </c>
    </row>
    <row r="5" spans="2:17" ht="33.6" customHeight="1" thickBot="1">
      <c r="B5" s="158"/>
      <c r="C5" s="158"/>
      <c r="D5" s="158"/>
      <c r="E5" s="161"/>
      <c r="F5" s="165"/>
      <c r="G5" s="167"/>
      <c r="H5" s="167"/>
    </row>
    <row r="6" spans="2:17" ht="63.75" thickBot="1">
      <c r="B6" s="51">
        <v>1</v>
      </c>
      <c r="C6" s="44" t="s">
        <v>92</v>
      </c>
      <c r="D6" s="44" t="s">
        <v>93</v>
      </c>
      <c r="E6" s="58" t="s">
        <v>58</v>
      </c>
      <c r="F6" s="50">
        <v>25.666666666666668</v>
      </c>
      <c r="G6" s="85">
        <v>6000</v>
      </c>
      <c r="H6" s="85">
        <v>4200</v>
      </c>
      <c r="J6" s="88">
        <v>0.7</v>
      </c>
    </row>
    <row r="7" spans="2:17" ht="79.5" thickBot="1">
      <c r="B7" s="52">
        <v>2</v>
      </c>
      <c r="C7" s="44" t="s">
        <v>186</v>
      </c>
      <c r="D7" s="44" t="s">
        <v>187</v>
      </c>
      <c r="E7" s="58" t="s">
        <v>212</v>
      </c>
      <c r="F7" s="50">
        <v>25.333333333333336</v>
      </c>
      <c r="G7" s="85">
        <v>13183</v>
      </c>
      <c r="H7" s="85">
        <v>9200</v>
      </c>
      <c r="J7" s="88">
        <v>0.7</v>
      </c>
    </row>
    <row r="8" spans="2:17" ht="48" thickBot="1">
      <c r="B8" s="52">
        <v>3</v>
      </c>
      <c r="C8" s="44" t="s">
        <v>77</v>
      </c>
      <c r="D8" s="44" t="s">
        <v>154</v>
      </c>
      <c r="E8" s="58" t="s">
        <v>74</v>
      </c>
      <c r="F8" s="50">
        <v>25</v>
      </c>
      <c r="G8" s="85">
        <v>31472</v>
      </c>
      <c r="H8" s="85">
        <v>22000</v>
      </c>
      <c r="J8" s="88">
        <v>0.7</v>
      </c>
    </row>
    <row r="9" spans="2:17" ht="58.9" customHeight="1" thickBot="1">
      <c r="B9" s="52">
        <v>4</v>
      </c>
      <c r="C9" s="44" t="s">
        <v>15</v>
      </c>
      <c r="D9" s="44" t="s">
        <v>110</v>
      </c>
      <c r="E9" s="58" t="s">
        <v>60</v>
      </c>
      <c r="F9" s="50">
        <v>24.333333333333332</v>
      </c>
      <c r="G9" s="85">
        <v>49000</v>
      </c>
      <c r="H9" s="85">
        <v>29000</v>
      </c>
      <c r="J9" s="88">
        <v>0.6</v>
      </c>
    </row>
    <row r="10" spans="2:17" ht="63.75" thickBot="1">
      <c r="B10" s="52">
        <v>5</v>
      </c>
      <c r="C10" s="44" t="s">
        <v>186</v>
      </c>
      <c r="D10" s="44" t="s">
        <v>188</v>
      </c>
      <c r="E10" s="58" t="s">
        <v>213</v>
      </c>
      <c r="F10" s="50">
        <v>24</v>
      </c>
      <c r="G10" s="85">
        <v>9638</v>
      </c>
      <c r="H10" s="85">
        <v>5600</v>
      </c>
      <c r="J10" s="88">
        <v>0.6</v>
      </c>
    </row>
    <row r="11" spans="2:17" ht="48" thickBot="1">
      <c r="B11" s="52">
        <v>6</v>
      </c>
      <c r="C11" s="44" t="s">
        <v>77</v>
      </c>
      <c r="D11" s="44" t="s">
        <v>81</v>
      </c>
      <c r="E11" s="58" t="s">
        <v>31</v>
      </c>
      <c r="F11" s="50">
        <v>23.166666666666668</v>
      </c>
      <c r="G11" s="85">
        <v>25000</v>
      </c>
      <c r="H11" s="85">
        <v>15000</v>
      </c>
      <c r="J11" s="88">
        <v>0.6</v>
      </c>
    </row>
    <row r="12" spans="2:17" ht="63.75" thickBot="1">
      <c r="B12" s="52">
        <v>7</v>
      </c>
      <c r="C12" s="44" t="s">
        <v>123</v>
      </c>
      <c r="D12" s="44" t="s">
        <v>124</v>
      </c>
      <c r="E12" s="58" t="s">
        <v>64</v>
      </c>
      <c r="F12" s="50">
        <v>21.666666666666668</v>
      </c>
      <c r="G12" s="85">
        <v>25000</v>
      </c>
      <c r="H12" s="85">
        <v>15000</v>
      </c>
      <c r="J12" s="88">
        <v>0.6</v>
      </c>
    </row>
    <row r="13" spans="2:17" ht="19.899999999999999" customHeight="1">
      <c r="G13" s="86">
        <f>SUM(G6:G12)</f>
        <v>159293</v>
      </c>
      <c r="H13" s="86">
        <f>SUM(H6:H12)</f>
        <v>100000</v>
      </c>
    </row>
  </sheetData>
  <mergeCells count="9">
    <mergeCell ref="B1:H1"/>
    <mergeCell ref="B3:B5"/>
    <mergeCell ref="C3:C5"/>
    <mergeCell ref="D3:D5"/>
    <mergeCell ref="E3:E5"/>
    <mergeCell ref="G3:H3"/>
    <mergeCell ref="F4:F5"/>
    <mergeCell ref="G4:G5"/>
    <mergeCell ref="H4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Arkusz ogólny - sortowanie</vt:lpstr>
      <vt:lpstr>Arkusz-wpisywanie danych</vt:lpstr>
      <vt:lpstr>Arkusz2</vt:lpstr>
      <vt:lpstr>'Arkusz ogólny - sortowanie'!Obszar_wydruku</vt:lpstr>
      <vt:lpstr>Arkusz2!Obszar_wydruku</vt:lpstr>
      <vt:lpstr>'Arkusz-wpisywanie danych'!Obszar_wydruku</vt:lpstr>
      <vt:lpstr>'Arkusz ogólny - sortowanie'!Tytuły_wydruku</vt:lpstr>
      <vt:lpstr>'Arkusz-wpisywanie danych'!Tytuły_wydruku</vt:lpstr>
    </vt:vector>
  </TitlesOfParts>
  <Company>UMWWM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g.usczyk</cp:lastModifiedBy>
  <cp:lastPrinted>2012-02-24T10:24:46Z</cp:lastPrinted>
  <dcterms:created xsi:type="dcterms:W3CDTF">2007-03-06T13:43:21Z</dcterms:created>
  <dcterms:modified xsi:type="dcterms:W3CDTF">2012-03-08T12:02:11Z</dcterms:modified>
</cp:coreProperties>
</file>